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730" windowHeight="11760" firstSheet="2" activeTab="5"/>
  </bookViews>
  <sheets>
    <sheet name="Перша лікарня" sheetId="1" r:id="rId1"/>
    <sheet name="Друга лікарня" sheetId="2" r:id="rId2"/>
    <sheet name="Третя лікарня" sheetId="3" r:id="rId3"/>
    <sheet name="Дитяча лікарня" sheetId="4" r:id="rId4"/>
    <sheet name="Інфекційна лікарня" sheetId="5" r:id="rId5"/>
    <sheet name="Пологовий будинок" sheetId="6" r:id="rId6"/>
    <sheet name="КДП" sheetId="15" r:id="rId7"/>
    <sheet name="1ЦПМСД" sheetId="7" r:id="rId8"/>
    <sheet name="2ЦПМСД" sheetId="8" r:id="rId9"/>
    <sheet name="3ЦПМСД" sheetId="9" r:id="rId10"/>
    <sheet name="4ЦПМСД" sheetId="10" r:id="rId11"/>
    <sheet name="5ЦПМСД" sheetId="11" r:id="rId12"/>
    <sheet name="Стомат.полік" sheetId="16" r:id="rId13"/>
    <sheet name="Дитяча стомат.пол." sheetId="18" r:id="rId14"/>
    <sheet name="Всього" sheetId="13" r:id="rId15"/>
  </sheets>
  <calcPr calcId="144525" refMode="R1C1"/>
</workbook>
</file>

<file path=xl/calcChain.xml><?xml version="1.0" encoding="utf-8"?>
<calcChain xmlns="http://schemas.openxmlformats.org/spreadsheetml/2006/main">
  <c r="F58" i="6" l="1"/>
  <c r="F113" i="5"/>
  <c r="F96" i="4"/>
  <c r="F151" i="3"/>
  <c r="F111" i="2"/>
  <c r="F161" i="1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149" i="3" s="1"/>
  <c r="F111" i="5" l="1"/>
  <c r="A107" i="5"/>
  <c r="A108" i="5" s="1"/>
  <c r="A109" i="5" s="1"/>
  <c r="A110" i="5" s="1"/>
  <c r="F103" i="5"/>
  <c r="A99" i="5"/>
  <c r="A100" i="5" s="1"/>
  <c r="A101" i="5" s="1"/>
  <c r="A102" i="5" s="1"/>
  <c r="F91" i="5"/>
  <c r="F159" i="1"/>
  <c r="F130" i="1"/>
  <c r="F129" i="1"/>
  <c r="F128" i="1"/>
  <c r="F127" i="1"/>
  <c r="F126" i="1"/>
  <c r="F125" i="1"/>
  <c r="F124" i="1"/>
  <c r="F123" i="1"/>
  <c r="F122" i="1"/>
  <c r="F24" i="18" l="1"/>
  <c r="F20" i="18"/>
  <c r="F16" i="18"/>
  <c r="F12" i="18"/>
  <c r="F7" i="18"/>
  <c r="F6" i="18"/>
  <c r="F8" i="11"/>
  <c r="F8" i="16"/>
  <c r="F7" i="16"/>
  <c r="F26" i="16" s="1"/>
  <c r="F6" i="16"/>
  <c r="F24" i="16"/>
  <c r="F20" i="16"/>
  <c r="F16" i="16"/>
  <c r="F12" i="16"/>
  <c r="F8" i="18" l="1"/>
  <c r="F26" i="18" s="1"/>
  <c r="F33" i="11" l="1"/>
  <c r="F23" i="11"/>
  <c r="F16" i="11"/>
  <c r="F17" i="11"/>
  <c r="F18" i="11"/>
  <c r="F19" i="11"/>
  <c r="F20" i="11"/>
  <c r="F21" i="11"/>
  <c r="F22" i="11"/>
  <c r="F15" i="11"/>
  <c r="F12" i="11"/>
  <c r="F11" i="11"/>
  <c r="F6" i="11"/>
  <c r="F7" i="11"/>
  <c r="F5" i="11"/>
  <c r="F32" i="10"/>
  <c r="F22" i="10"/>
  <c r="F15" i="10"/>
  <c r="F16" i="10"/>
  <c r="F17" i="10"/>
  <c r="F18" i="10"/>
  <c r="F19" i="10"/>
  <c r="F20" i="10"/>
  <c r="F21" i="10"/>
  <c r="F14" i="10"/>
  <c r="F11" i="10"/>
  <c r="F10" i="10"/>
  <c r="F7" i="10"/>
  <c r="F6" i="10"/>
  <c r="F5" i="10"/>
  <c r="F31" i="9"/>
  <c r="F21" i="9"/>
  <c r="F15" i="9"/>
  <c r="F16" i="9"/>
  <c r="F17" i="9"/>
  <c r="F18" i="9"/>
  <c r="F19" i="9"/>
  <c r="F20" i="9"/>
  <c r="F14" i="9"/>
  <c r="F11" i="9"/>
  <c r="F10" i="9"/>
  <c r="F7" i="9"/>
  <c r="F6" i="9"/>
  <c r="F5" i="9"/>
  <c r="F25" i="8"/>
  <c r="F16" i="8"/>
  <c r="F17" i="8"/>
  <c r="F18" i="8"/>
  <c r="F19" i="8"/>
  <c r="F20" i="8"/>
  <c r="F21" i="8"/>
  <c r="F22" i="8"/>
  <c r="F23" i="8"/>
  <c r="F24" i="8"/>
  <c r="F15" i="8"/>
  <c r="F6" i="8"/>
  <c r="F7" i="8"/>
  <c r="F8" i="8" s="1"/>
  <c r="F35" i="8" s="1"/>
  <c r="F5" i="8"/>
  <c r="F33" i="7"/>
  <c r="F23" i="7"/>
  <c r="F16" i="7"/>
  <c r="F17" i="7"/>
  <c r="F18" i="7"/>
  <c r="F19" i="7"/>
  <c r="F20" i="7"/>
  <c r="F21" i="7"/>
  <c r="F22" i="7"/>
  <c r="F15" i="7"/>
  <c r="F12" i="7"/>
  <c r="F11" i="7"/>
  <c r="F8" i="7"/>
  <c r="F6" i="7"/>
  <c r="F7" i="7"/>
  <c r="F5" i="7"/>
  <c r="F37" i="15"/>
  <c r="F27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14" i="15"/>
  <c r="F7" i="15"/>
  <c r="F6" i="15"/>
  <c r="F5" i="15"/>
  <c r="F56" i="6"/>
  <c r="F52" i="6"/>
  <c r="F53" i="6"/>
  <c r="F54" i="6"/>
  <c r="F55" i="6"/>
  <c r="F51" i="6"/>
  <c r="F44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20" i="6"/>
  <c r="F40" i="6" s="1"/>
  <c r="F12" i="6"/>
  <c r="F13" i="6"/>
  <c r="F14" i="6"/>
  <c r="F15" i="6"/>
  <c r="F16" i="6"/>
  <c r="F11" i="6"/>
  <c r="F17" i="6" s="1"/>
  <c r="F6" i="6"/>
  <c r="F7" i="6"/>
  <c r="F5" i="6"/>
  <c r="F8" i="6" s="1"/>
  <c r="F83" i="5"/>
  <c r="F84" i="5"/>
  <c r="F85" i="5"/>
  <c r="F86" i="5"/>
  <c r="F8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32" i="5"/>
  <c r="F79" i="5" s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11" i="5"/>
  <c r="F29" i="5" s="1"/>
  <c r="F6" i="5"/>
  <c r="F7" i="5"/>
  <c r="F5" i="5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15" i="4"/>
  <c r="F36" i="4" s="1"/>
  <c r="F11" i="4"/>
  <c r="F12" i="4" s="1"/>
  <c r="F6" i="4"/>
  <c r="F7" i="4"/>
  <c r="F5" i="4"/>
  <c r="F8" i="4" s="1"/>
  <c r="F93" i="3"/>
  <c r="F8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45" i="3"/>
  <c r="F42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14" i="3"/>
  <c r="F6" i="3"/>
  <c r="F5" i="3"/>
  <c r="F7" i="3" s="1"/>
  <c r="F65" i="2"/>
  <c r="F66" i="2"/>
  <c r="F67" i="2"/>
  <c r="F68" i="2"/>
  <c r="F69" i="2"/>
  <c r="F70" i="2"/>
  <c r="F71" i="2"/>
  <c r="F72" i="2"/>
  <c r="F73" i="2"/>
  <c r="F74" i="2"/>
  <c r="F75" i="2"/>
  <c r="F77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107" i="2"/>
  <c r="F64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33" i="2"/>
  <c r="F61" i="2" s="1"/>
  <c r="F22" i="13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4" i="2"/>
  <c r="F30" i="2" s="1"/>
  <c r="F6" i="2"/>
  <c r="F5" i="2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41" i="1"/>
  <c r="F110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4" i="1"/>
  <c r="F38" i="1" s="1"/>
  <c r="F6" i="1"/>
  <c r="F5" i="1"/>
  <c r="F7" i="1" s="1"/>
  <c r="F29" i="9"/>
  <c r="F25" i="13"/>
  <c r="A83" i="5"/>
  <c r="A84" i="5" s="1"/>
  <c r="A85" i="5" s="1"/>
  <c r="A86" i="5" s="1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F7" i="2" l="1"/>
  <c r="F8" i="5"/>
  <c r="F87" i="5"/>
  <c r="F6" i="13"/>
  <c r="F33" i="8"/>
  <c r="F29" i="8"/>
  <c r="F12" i="8"/>
  <c r="F93" i="5" l="1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F35" i="15" l="1"/>
  <c r="F31" i="15"/>
  <c r="F11" i="15"/>
  <c r="F25" i="9" l="1"/>
  <c r="D82" i="2" l="1"/>
  <c r="F82" i="2" s="1"/>
  <c r="F109" i="2" s="1"/>
  <c r="F11" i="2"/>
  <c r="F29" i="13" s="1"/>
  <c r="F11" i="1" l="1"/>
  <c r="F118" i="1" s="1"/>
  <c r="F116" i="1"/>
  <c r="F48" i="6" l="1"/>
  <c r="F27" i="11" l="1"/>
  <c r="F31" i="11" l="1"/>
  <c r="F31" i="7"/>
  <c r="F27" i="7"/>
  <c r="F30" i="10" l="1"/>
  <c r="F26" i="10"/>
  <c r="D22" i="10"/>
  <c r="F14" i="13"/>
  <c r="F10" i="13" l="1"/>
  <c r="F94" i="4"/>
  <c r="E65" i="4"/>
  <c r="F62" i="4"/>
  <c r="E39" i="4"/>
  <c r="F27" i="13" l="1"/>
</calcChain>
</file>

<file path=xl/sharedStrings.xml><?xml version="1.0" encoding="utf-8"?>
<sst xmlns="http://schemas.openxmlformats.org/spreadsheetml/2006/main" count="1700" uniqueCount="672">
  <si>
    <t>№п/п</t>
  </si>
  <si>
    <t>Назва товару (медичного виробу)</t>
  </si>
  <si>
    <t>Кількість,шт.</t>
  </si>
  <si>
    <t>Вартість за одиницю</t>
  </si>
  <si>
    <t>Сума</t>
  </si>
  <si>
    <t>Всього</t>
  </si>
  <si>
    <t>Централізовані поставки</t>
  </si>
  <si>
    <t>Постачальник</t>
  </si>
  <si>
    <t>( назва ЗОЗ)</t>
  </si>
  <si>
    <t>Матеріальні цінності з обласного резервного фонду</t>
  </si>
  <si>
    <t>Матеріальні цінності меценати, споносори</t>
  </si>
  <si>
    <t>Матеріальні цінності з міського резервного фонду</t>
  </si>
  <si>
    <t>Матеріальні цінності за рахунок коштів резервного фонду міського бюджету</t>
  </si>
  <si>
    <t>Маска медична</t>
  </si>
  <si>
    <t>КНП "Черкаська обласна лікарня ЧОР"</t>
  </si>
  <si>
    <t>Распіратор протиаерозольний FFP2</t>
  </si>
  <si>
    <t xml:space="preserve">Захисний комплект </t>
  </si>
  <si>
    <t>Рушник паперовий</t>
  </si>
  <si>
    <t>Комбінізон нетканний одноразовий</t>
  </si>
  <si>
    <t xml:space="preserve">Спирт етанол 96%  100мл </t>
  </si>
  <si>
    <t>Хлоргексидин р-р 0,05% 100мл</t>
  </si>
  <si>
    <t>Перчатки латексні мед. 100шт Linpac р.L</t>
  </si>
  <si>
    <t>Перчатки латексні мед. 100шт Linpac р.M</t>
  </si>
  <si>
    <t>Респіратор Мікрон FFP-2</t>
  </si>
  <si>
    <t>Респіратор 3М К112 FFP-2</t>
  </si>
  <si>
    <t>Респіратор Бук-3 FFP3, без клапана</t>
  </si>
  <si>
    <t>Агентство "Консалт"</t>
  </si>
  <si>
    <t>Фізична особа</t>
  </si>
  <si>
    <t>ТОВ "ГРЕЙНСВАРД"</t>
  </si>
  <si>
    <t>ТОВ "Компанія-Агроінвест"</t>
  </si>
  <si>
    <t>Респіратор 3М 9152 Е FFP2</t>
  </si>
  <si>
    <t>Респіратор AIRKIT P2V FFP2</t>
  </si>
  <si>
    <t>Респіратор Delta Plus V1200V W  FFP2</t>
  </si>
  <si>
    <t>ТОВ "ДСЛ КОМПАНІ"</t>
  </si>
  <si>
    <t xml:space="preserve">Благодійний фонд Черкаси проти коронавірусу-19 </t>
  </si>
  <si>
    <t>Благодійний фонд Черкаси проти коронавірусу-19</t>
  </si>
  <si>
    <t xml:space="preserve">Екран санітарно-захисний для обличчя Protection Screen </t>
  </si>
  <si>
    <t xml:space="preserve">Комбінезон нетканний </t>
  </si>
  <si>
    <t>дезінфекційний засіб універсальний</t>
  </si>
  <si>
    <t>УПП Укрградсервіс</t>
  </si>
  <si>
    <t>респіратор захисний</t>
  </si>
  <si>
    <t>окуляри захисні</t>
  </si>
  <si>
    <t>рукавички медичні оглядові</t>
  </si>
  <si>
    <t>костюм захисний одноразовий</t>
  </si>
  <si>
    <t>костюм захисний багаторазовий</t>
  </si>
  <si>
    <t>костюм захисний</t>
  </si>
  <si>
    <t>Бордунос Л.І.</t>
  </si>
  <si>
    <t>комплект одягу протиепідемічний одноразовий</t>
  </si>
  <si>
    <t>Черк.обл.госпіталь  ВВВв</t>
  </si>
  <si>
    <t>респіратор протиаерозольний FFH2 одноразовий</t>
  </si>
  <si>
    <t>БФ"Черкаси проти короновірусу-19"</t>
  </si>
  <si>
    <t>рушники паперові</t>
  </si>
  <si>
    <t>комплект одягу та покриттів операційних хірургічний одноразовий</t>
  </si>
  <si>
    <t>Лаут В.О.</t>
  </si>
  <si>
    <t>комбінезон нетканний одноразовий</t>
  </si>
  <si>
    <t>медичний костюм</t>
  </si>
  <si>
    <t>безконтактний термометр для тіла</t>
  </si>
  <si>
    <t>Трофімова С.В.</t>
  </si>
  <si>
    <t>Окуляри захисні багаторазові</t>
  </si>
  <si>
    <t>Громадянин Н</t>
  </si>
  <si>
    <t>екран санітарно-захисний для обличчя</t>
  </si>
  <si>
    <t>БФ"Черкаси проти короновірусу-19"220</t>
  </si>
  <si>
    <t>комбінезон медичний багаторазовий</t>
  </si>
  <si>
    <t>БФ"Черкаси проти короновір</t>
  </si>
  <si>
    <t>Медичний респіратор №95 №1800</t>
  </si>
  <si>
    <t>КНП " Черкаська обласна лікарня Черкаської обласної ради</t>
  </si>
  <si>
    <t>Медична маска посилена № 95 №960</t>
  </si>
  <si>
    <t>Медична маска  №99</t>
  </si>
  <si>
    <t>Медичний костюм біозахисту</t>
  </si>
  <si>
    <t>Окуляри захистні прозорі</t>
  </si>
  <si>
    <t>Марля</t>
  </si>
  <si>
    <t>Черкаське обласне відділення Міжнародного фонду допомоги хворим з наслідками травм та захворювань</t>
  </si>
  <si>
    <t>Тест  СІТО для діагностики гриппа</t>
  </si>
  <si>
    <t>Пульсоксиметр CMS 50C</t>
  </si>
  <si>
    <t>ФО Панчева Лілія Павлівна</t>
  </si>
  <si>
    <t>Респіратор захисний" Макрон" з клапаном FFP-2</t>
  </si>
  <si>
    <t>Респіратор захисний" Макрон" з клапаном FFP-1</t>
  </si>
  <si>
    <t>Окуляри захисні зі щитком</t>
  </si>
  <si>
    <t>Респіратор 3M К 112 FFP-2 з клапаном</t>
  </si>
  <si>
    <t>Рушники паперові</t>
  </si>
  <si>
    <t>Рукавички медичні оглядові нітрілові</t>
  </si>
  <si>
    <t>Рукавички медичні оглядові латексні</t>
  </si>
  <si>
    <t>Доместос 1л</t>
  </si>
  <si>
    <t>" Благодійний фонд Черкаси проти короновірусу-19"</t>
  </si>
  <si>
    <t>Костюм захисний</t>
  </si>
  <si>
    <t>Комбінезон нетканний</t>
  </si>
  <si>
    <t>Благодійний фонд Черкаси проти короновірусу-19</t>
  </si>
  <si>
    <t>Зонд-тампон</t>
  </si>
  <si>
    <t>Комбінезон нетканний 20гр./м2</t>
  </si>
  <si>
    <t>YRL G22301025BIOEASY експрес тест на новий короновірус 2019(2019-nCoV)GIGA IgG/IgM (№25)</t>
  </si>
  <si>
    <t>Комбінезон медичний</t>
  </si>
  <si>
    <t>Распіратор протиаерозольний FFFP2</t>
  </si>
  <si>
    <t>"Благодыйний фонд Черкаси проти коронавырусу-19"</t>
  </si>
  <si>
    <t>Костюми захисні</t>
  </si>
  <si>
    <t>К-т одягу протиепідемічний (інф лікарня)</t>
  </si>
  <si>
    <t>Зонд-тампон N 500</t>
  </si>
  <si>
    <t>Костюм нетканий (однораз)</t>
  </si>
  <si>
    <t>Комплект одягу протиепідемічний "BIO SECURITY"</t>
  </si>
  <si>
    <t>Костюм нетканий 20гр/м² (однораз)</t>
  </si>
  <si>
    <t>Костюм нетканий (Non-Woven Coverall)</t>
  </si>
  <si>
    <t xml:space="preserve">Медичний костюм </t>
  </si>
  <si>
    <t>YRL G22301025 BIOEASY Експрес-тести на новий коронавірус 2019 (2019-nCOV) GIGA IgGIgM (25 шт/уп)</t>
  </si>
  <si>
    <t>Екран санітарно-захисний для обличчя Protection Screen в кількості</t>
  </si>
  <si>
    <t>Благодійна організація "Благодійний фонд "ЧЕРКАСИ ПРОТИ КОРОНАВІРУС-19" ЄДРПОУ 43578556</t>
  </si>
  <si>
    <t>Комбінезон нетканий</t>
  </si>
  <si>
    <t>YRL G22301025 BIOEASY Експрес--тести на новий коронавірус 2019 (2019-nCoV) GIGA IgG/IgM</t>
  </si>
  <si>
    <t>Екран санітарно-захисний для обличчя Protection Screen</t>
  </si>
  <si>
    <t>Костюм медичний</t>
  </si>
  <si>
    <t> 1</t>
  </si>
  <si>
    <t> Респіратор Бук-3</t>
  </si>
  <si>
    <t>ТОВ «Компанія Грано» </t>
  </si>
  <si>
    <t>Захисний комбінезон багаторазовий </t>
  </si>
  <si>
    <t>3 </t>
  </si>
  <si>
    <t>Засіб дезінфекційний Манорм-Експерт 5л.</t>
  </si>
  <si>
    <t>Комбінезон нетканий 20гр./м2</t>
  </si>
  <si>
    <t>«Благодійний фонд Черкаси проти коронавірусу-19»</t>
  </si>
  <si>
    <t xml:space="preserve">Комбінезон медичний </t>
  </si>
  <si>
    <t>Респіратор протиаерозольний FFP2</t>
  </si>
  <si>
    <t>Медичний костюм</t>
  </si>
  <si>
    <t>Екран санітарно-захисний для обличчя</t>
  </si>
  <si>
    <t xml:space="preserve">Паперові рушники, </t>
  </si>
  <si>
    <t xml:space="preserve">Захисні костюми </t>
  </si>
  <si>
    <t xml:space="preserve">Волонтери </t>
  </si>
  <si>
    <t>Захисні окуляри</t>
  </si>
  <si>
    <t>волонтери</t>
  </si>
  <si>
    <t xml:space="preserve">Захисний костюм </t>
  </si>
  <si>
    <t>Одноразові маски-респіратори</t>
  </si>
  <si>
    <t>Мило господарче, кг</t>
  </si>
  <si>
    <t>Волонтери</t>
  </si>
  <si>
    <t>Миючий засіб для посуду, літр</t>
  </si>
  <si>
    <t>1 </t>
  </si>
  <si>
    <t> Швидкі тести для діагностики грипу А та В</t>
  </si>
  <si>
    <t> ТОВ «Дуамед»</t>
  </si>
  <si>
    <t> 2</t>
  </si>
  <si>
    <t>Еспрес-тест для визначення антигена до вірусу СОVІD-19 </t>
  </si>
  <si>
    <t>Захисна напівмаска </t>
  </si>
  <si>
    <t> ТОВ «Група Венето»</t>
  </si>
  <si>
    <t>Фільтр з тепловологообмін.</t>
  </si>
  <si>
    <t>ФОП Леміщенко Л.В.</t>
  </si>
  <si>
    <t>Халат ізоляційний медичний одноразовий</t>
  </si>
  <si>
    <t>Шприц одноразовий стерильний 5мл</t>
  </si>
  <si>
    <t>Рукавчики медичні нестерильні, пар</t>
  </si>
  <si>
    <t>ТОВ «Дуамед»</t>
  </si>
  <si>
    <t>Рукавички латексні неопудрені, пар</t>
  </si>
  <si>
    <t>Набір для катетеризації центральної вени</t>
  </si>
  <si>
    <t>Маска дихальна доросла</t>
  </si>
  <si>
    <t>Трубка ендротрахеальна №8</t>
  </si>
  <si>
    <t>Трубка ендотрахеальна №7,5</t>
  </si>
  <si>
    <t>Венозний катетер периферичний</t>
  </si>
  <si>
    <t>Шприц одноразовий 10мл</t>
  </si>
  <si>
    <t>Шприц одноразовий 20мл</t>
  </si>
  <si>
    <t xml:space="preserve">Система для переливання інфузійних розчинів </t>
  </si>
  <si>
    <t>Матеріальні цінності меценати, спонсори</t>
  </si>
  <si>
    <t>Деззасоби для обробки рук і поверхонь,літр</t>
  </si>
  <si>
    <t>ТОВ УКРАВІТ АГРО</t>
  </si>
  <si>
    <t>Рушники</t>
  </si>
  <si>
    <t>Українська макулатурна компанія</t>
  </si>
  <si>
    <t>Распіратори</t>
  </si>
  <si>
    <t>Благодійний фонд "Черкаси проти короновірус-19</t>
  </si>
  <si>
    <t>Комбінезон нетканий 20гр/м2</t>
  </si>
  <si>
    <t>Благодійний фонд "Черкаси проти короновірус-20</t>
  </si>
  <si>
    <t>Натрію гідрокарбонат, розчин, 40мг//мл по 100мл</t>
  </si>
  <si>
    <t>ТОВ Юрія-Фарм</t>
  </si>
  <si>
    <t>Реосорбілакт розчин по 200мл</t>
  </si>
  <si>
    <t xml:space="preserve">Розчин Рінгера </t>
  </si>
  <si>
    <t>Рукавички оглядові латексні н/с припудрені</t>
  </si>
  <si>
    <t>Ципрофлоксацин розчин</t>
  </si>
  <si>
    <t>Шприц інєкційний 10мл двокомпонентний з голкою  0,8мм*38мм</t>
  </si>
  <si>
    <t>Шприц інєкційний 2мл двокомпонентний з голкою  0,8мм*38мм</t>
  </si>
  <si>
    <t>Шприц інєкційний 20мл двокомпонентний з голкою  0,8мм*38мм</t>
  </si>
  <si>
    <t>Шприц інєкційний 5мл двокомпонентний з голкою  0,8мм*38мм</t>
  </si>
  <si>
    <t>Азимед.</t>
  </si>
  <si>
    <t>ТОВ БАДМ-Б</t>
  </si>
  <si>
    <t>Амброксол-дарниця</t>
  </si>
  <si>
    <t>Глюкоза-новофарм</t>
  </si>
  <si>
    <t>Дексаметазон</t>
  </si>
  <si>
    <t>Лідокаїн гідрохлорид</t>
  </si>
  <si>
    <t>Метоклопраміду гідрохлорид</t>
  </si>
  <si>
    <t>Парафузів</t>
  </si>
  <si>
    <t>Рінгера лактат розчин</t>
  </si>
  <si>
    <t>Рінгера  розчин</t>
  </si>
  <si>
    <t>Цефтриаксон -дарниця</t>
  </si>
  <si>
    <t>Засіб на спиртовій основі для протирання рук (декантодез,5л)</t>
  </si>
  <si>
    <t>ТОВ "МАКРОМЄД"</t>
  </si>
  <si>
    <t>Хлорвмісні та інші за способом дії препарати для дезінфекції поверхонь, матеріалів, обладнання</t>
  </si>
  <si>
    <t>Дезинфікуючий засіб Санософт5л</t>
  </si>
  <si>
    <t>Дезинфікуючий засіб Септофан,5л</t>
  </si>
  <si>
    <t>Шапочка медична одноразова</t>
  </si>
  <si>
    <t>Медична маска</t>
  </si>
  <si>
    <t>Костюм біологічного захисту/комбінезон</t>
  </si>
  <si>
    <t>Водонепроникні лабораторні костюми</t>
  </si>
  <si>
    <t>Рукавички медичні стерильні або нестерильні</t>
  </si>
  <si>
    <t>Рукавички нітрилові</t>
  </si>
  <si>
    <t>рукавички латексні неопудрені</t>
  </si>
  <si>
    <t>Захисний щиток</t>
  </si>
  <si>
    <t>Респратор FFP2 або FFP3</t>
  </si>
  <si>
    <t>Фартух медичний</t>
  </si>
  <si>
    <t>бахіли одноразові</t>
  </si>
  <si>
    <t>рукавички латексні припудрені</t>
  </si>
  <si>
    <t>Рукавички нітрилові оглядові н/с неприпудрені НАДМІЦНІ</t>
  </si>
  <si>
    <t xml:space="preserve">рукавички латексні ,суперміцні,сині </t>
  </si>
  <si>
    <t>Системи для переливання інфузійних розчинів (тип ПР/ПК)</t>
  </si>
  <si>
    <t>Марлевий відріз, н/с (5м/пак)</t>
  </si>
  <si>
    <t>Пристрій для вливання інфузіних розчинів</t>
  </si>
  <si>
    <t>БАДМ-Б</t>
  </si>
  <si>
    <t>Пульсоксиметр</t>
  </si>
  <si>
    <t>КНП "ЧОЛ ЧОР"</t>
  </si>
  <si>
    <t>Насос інфузійний для дозованого введення ЛЗ</t>
  </si>
  <si>
    <t>Апарат штучної вентиляції легень(портативний)</t>
  </si>
  <si>
    <t>Концентратор кисневий з потоком не менш як 2,5 Атм</t>
  </si>
  <si>
    <t>Дихальний апарат ручний силіконовий, що автоклавується з полісульфідним зєднанням для новонароджених дітей і дорослих у пластиковій валізі</t>
  </si>
  <si>
    <t>Комплект одягу протиепідеміний</t>
  </si>
  <si>
    <t>КНП "ЧО дитяча Л ЧОР"</t>
  </si>
  <si>
    <t>Дезинфікуючі засоби</t>
  </si>
  <si>
    <t>Лікарські засоби</t>
  </si>
  <si>
    <t>КНП "ЧОКГВВ ЧОР"</t>
  </si>
  <si>
    <t>Експрес-тест на новий коронавірус 2019</t>
  </si>
  <si>
    <t>Медичний респіратор</t>
  </si>
  <si>
    <t>Медична маска посилена</t>
  </si>
  <si>
    <t xml:space="preserve">Медична маска </t>
  </si>
  <si>
    <t>Медичний костюм біозахисний</t>
  </si>
  <si>
    <t>Рукавички медичні</t>
  </si>
  <si>
    <t>ПП Укрградсервіс</t>
  </si>
  <si>
    <t>Комбінезон захисний одноразовий</t>
  </si>
  <si>
    <t>Комбінезон захисний багаторазовий</t>
  </si>
  <si>
    <t>Халат одноразовий н/ст</t>
  </si>
  <si>
    <t>БФ Черкаси проти коронавірусу-19</t>
  </si>
  <si>
    <t>Щиток захисний</t>
  </si>
  <si>
    <t>ТОВ "Док .Юа"</t>
  </si>
  <si>
    <t>Респіратор Бук-3</t>
  </si>
  <si>
    <t>Маска медична марлева</t>
  </si>
  <si>
    <t>ПП Трофімов С.В.</t>
  </si>
  <si>
    <t>Громадянин К</t>
  </si>
  <si>
    <t>Засоби зв`язку(телефонні трубки)</t>
  </si>
  <si>
    <t>Оприскувач</t>
  </si>
  <si>
    <t>Швидкі тксти грип</t>
  </si>
  <si>
    <t>Дезинфікуючі засоби і миючі</t>
  </si>
  <si>
    <t>Радуцький О.Р.</t>
  </si>
  <si>
    <t>Маска медична з фільтром</t>
  </si>
  <si>
    <t>Екран санітарно-захисний для оличчя</t>
  </si>
  <si>
    <t>Бойлери</t>
  </si>
  <si>
    <t>Панчева Л.П.</t>
  </si>
  <si>
    <t>Тонометр</t>
  </si>
  <si>
    <t>Опромінювач</t>
  </si>
  <si>
    <t>Маска медична одноразова</t>
  </si>
  <si>
    <t>Сумка холодильник</t>
  </si>
  <si>
    <t>Мікрохвильова піч б/у</t>
  </si>
  <si>
    <t>Деззасоби</t>
  </si>
  <si>
    <t>Електрочайник б/у</t>
  </si>
  <si>
    <t>Костбм медичний</t>
  </si>
  <si>
    <t>Захисний комбінезон</t>
  </si>
  <si>
    <t>експрес-тести на новий коронавірус 2019</t>
  </si>
  <si>
    <t>комбінезон нетканий20гр/м2модельCOAL001</t>
  </si>
  <si>
    <t>розмір 3XL</t>
  </si>
  <si>
    <t>распіратор протиаерозольнийFFP2</t>
  </si>
  <si>
    <t>зонд-тампон</t>
  </si>
  <si>
    <t>комбінезон нетканий</t>
  </si>
  <si>
    <t>екран санітарний захисний джля обличчя</t>
  </si>
  <si>
    <t>комбінезон медичний</t>
  </si>
  <si>
    <t>1.</t>
  </si>
  <si>
    <t>КНП"Черкаська обласна лікарня Черкаської обласної ради"</t>
  </si>
  <si>
    <t>-</t>
  </si>
  <si>
    <t>Распіратор прориаерозольний</t>
  </si>
  <si>
    <t>"Благодійний фонд Черкаси проти коронавірусу-19"</t>
  </si>
  <si>
    <t>Експере-тести на коронавірус</t>
  </si>
  <si>
    <t>Екран санітарно-захисний</t>
  </si>
  <si>
    <t>Інформація щодо отримання матеріальних цінностей                                                                                            по закладам охорони здоровя м. Черкаси за період 12.03.2020-13.04.2020</t>
  </si>
  <si>
    <t>Інформація щодо отримання матеріальних цінностей                                                                                            по КНП"Четвертий Черкаський міський ЦПМСД" станом на 14.04.2020</t>
  </si>
  <si>
    <t>Маска медична  (шт.)</t>
  </si>
  <si>
    <t>Аплікатор "Волес" на паличці в пробірці із захисним ковпачком, стерильний    (шт.)</t>
  </si>
  <si>
    <t>КНп "Черкаська міська консультативно-діагностична поліклініка"</t>
  </si>
  <si>
    <t>Екран санітарно-захисний для обличчя Protection Screen   (шт.)</t>
  </si>
  <si>
    <t>Благодійний фонд Черкаси проти коронавіру-19</t>
  </si>
  <si>
    <t>Рушники паперові   (уп.)</t>
  </si>
  <si>
    <t>Зонд-тампон стерильний в кругло донній поліпропіленовій пробірці 13*165 мм з корком   (шт)</t>
  </si>
  <si>
    <t>Комбінезон нетканий модель COALOO1, розмір 3XL    (шт)</t>
  </si>
  <si>
    <t>Распіратор протиаерозольний FFP2  (шт.)</t>
  </si>
  <si>
    <t>Комбінезон нетканий 20гр./м2     (шт)</t>
  </si>
  <si>
    <t>Костюм медичний (шт.)</t>
  </si>
  <si>
    <t>Акумуляторний обприскувач GRUNHELM GHS-16 (шт.)</t>
  </si>
  <si>
    <t>Департамент охорони здоров'я та медичних послуг ЧМР</t>
  </si>
  <si>
    <t>Засіб дезінфікуючий "Антихлор Люкс" (літр)</t>
  </si>
  <si>
    <t>Інформація щодо отримання матеріальних цінностей                                                                                            по КНП "Перший Черкаський міський ЦПМСД"    станом на 13.04.2020</t>
  </si>
  <si>
    <t>Інформація щодо отримання матеріальних цінностей                                                                                            по  КНП Пятий Черкаський міський ЦПМСД" станом на 14.04.2020</t>
  </si>
  <si>
    <t>Аплікатор "Волес" на паличці в пробірці із захисним ковпачком, стерильний</t>
  </si>
  <si>
    <t>КНП "Черкаська міська консультативно-діагностична поліклініка"</t>
  </si>
  <si>
    <t>Распіратр протиаерозольний FFP2</t>
  </si>
  <si>
    <t>Засіб дезінфікуючий "Антихлор Люкс"</t>
  </si>
  <si>
    <t>Акумуляторний обприскувач GRUNHELM GHS-16</t>
  </si>
  <si>
    <t>Інформація щодо отримання матеріальних цінностей                                                                                            по _КНП "ЧМПБ " Центр матері та дитини" станом на 14.04.2020р</t>
  </si>
  <si>
    <t>Окуляри захисні +10 щитків</t>
  </si>
  <si>
    <t>Екран санітарно -захисний для обличчя</t>
  </si>
  <si>
    <t xml:space="preserve">Медичний комбінезон </t>
  </si>
  <si>
    <t>Комбінезон ПВХ білий</t>
  </si>
  <si>
    <t>Пірометр</t>
  </si>
  <si>
    <t>Установа "Черкаська агенція регіонального розвитку"</t>
  </si>
  <si>
    <t xml:space="preserve">Дезенфікуючий розчин для рук 25 мл </t>
  </si>
  <si>
    <t>Всеукраїнська благодійна організація " Благодійний фонд Родини Жебрівських "</t>
  </si>
  <si>
    <t>Аплікатор "Волес" на паличці в пробірці із захисним ковпачком стерильний</t>
  </si>
  <si>
    <t>КНП " Черкаська міська консультативно -діагностична поліклініка"</t>
  </si>
  <si>
    <t>Вироби медичного призначення, медикаменти,перев`зка, спирт</t>
  </si>
  <si>
    <t>Акумуляторний оприскувач GRUNHELM GHS-16</t>
  </si>
  <si>
    <t>Засіб дезінфікуючий " Антихлор Люкс"</t>
  </si>
  <si>
    <t>Матеріальні цінності за рахунок коштів спеціального фонду закладу</t>
  </si>
  <si>
    <t>Халат медичний (захисний) комбінований на зав`язках(тип Б) довжиною 130 см (розмір 50-52 L)</t>
  </si>
  <si>
    <t>ФОП Компанієць Я.О.</t>
  </si>
  <si>
    <t>Маска медична тришарова на зав`язках в упаковці по 100шт</t>
  </si>
  <si>
    <t>Швидкий тест  на грип А+В</t>
  </si>
  <si>
    <t>ТОВ " ОКІРА"</t>
  </si>
  <si>
    <t>Швидкий тест  на IgG/IgM до вірусу COVID-19.касета (цільна кров/сироватка/плазма)</t>
  </si>
  <si>
    <t>Інформація щодо отримання матеріальних цінностей                                                                                            по     КНП "Перша Черкаська міська лікарня"  станом на 13.04.2020</t>
  </si>
  <si>
    <t>Засіб дезінфікуючий «Антихлор Люкс»</t>
  </si>
  <si>
    <t>Акумуляторний обприскувач</t>
  </si>
  <si>
    <t xml:space="preserve">Костюм захисний багаторазовий </t>
  </si>
  <si>
    <t>Томенко М.</t>
  </si>
  <si>
    <t xml:space="preserve">окуляри захисні </t>
  </si>
  <si>
    <t>благодійний фонд</t>
  </si>
  <si>
    <t>аплікатор "Волес"</t>
  </si>
  <si>
    <t>ЧМ КДЛ</t>
  </si>
  <si>
    <t>канюля в/в</t>
  </si>
  <si>
    <t>пристрій д/перел.розч.ПР</t>
  </si>
  <si>
    <t>рукавички оглядові н/ст</t>
  </si>
  <si>
    <t xml:space="preserve">Шприц інєкційний 10мл </t>
  </si>
  <si>
    <t xml:space="preserve">Шприц інєкційний 2мл </t>
  </si>
  <si>
    <t xml:space="preserve">Шприц інєкційний 20мл </t>
  </si>
  <si>
    <t>адреналін-Дарн.1,8 мг/мл1 мл №10</t>
  </si>
  <si>
    <t>анальгін -Зднароду 500мг/мл2мл №10</t>
  </si>
  <si>
    <t>аритміл</t>
  </si>
  <si>
    <t>аскорбінова к-та</t>
  </si>
  <si>
    <t>аспаркам-Галичфарм</t>
  </si>
  <si>
    <t>брильянтовий зелений</t>
  </si>
  <si>
    <t>гепарин -Індар</t>
  </si>
  <si>
    <t>гепарин -Фармекс</t>
  </si>
  <si>
    <t>гепацеф комбі КМП</t>
  </si>
  <si>
    <t>глюкоза-фармак</t>
  </si>
  <si>
    <t>дексалгін-Берл.Хеми</t>
  </si>
  <si>
    <t>дексаметазон ф-т Фармак</t>
  </si>
  <si>
    <t>дибазол-Дарн.</t>
  </si>
  <si>
    <t>дигоксин-ГНЦЛС</t>
  </si>
  <si>
    <t>диклофенак-Лубниформ</t>
  </si>
  <si>
    <t>димедрол-Галичф.</t>
  </si>
  <si>
    <t>дофамін-Дарн.</t>
  </si>
  <si>
    <t>дротаверин-ДАРН.</t>
  </si>
  <si>
    <t>ентамзтлант-ГНЦЛС</t>
  </si>
  <si>
    <t>еуфілін-Н</t>
  </si>
  <si>
    <t>йод-ДКП ФФ</t>
  </si>
  <si>
    <t>калію хлорид-інфуз.</t>
  </si>
  <si>
    <t>кейвер</t>
  </si>
  <si>
    <t>кеторолак-здоров"я</t>
  </si>
  <si>
    <t>лідокаїну г/х- Галич.</t>
  </si>
  <si>
    <t>магнію суль*-т Галичф.</t>
  </si>
  <si>
    <t>магнію суль*-т Дарн.</t>
  </si>
  <si>
    <t>мезатон-ГНЦЛС</t>
  </si>
  <si>
    <t>метоклопрамід</t>
  </si>
  <si>
    <t>метронідазол</t>
  </si>
  <si>
    <t>міалдекс</t>
  </si>
  <si>
    <t>натрію хлорид-Новофарм</t>
  </si>
  <si>
    <t>натрію хлорид-Артер</t>
  </si>
  <si>
    <t>Натрію хлорид-Дарн.</t>
  </si>
  <si>
    <t>Но-х-ша Лекхім</t>
  </si>
  <si>
    <t>омепразол-Фармекс</t>
  </si>
  <si>
    <t>Папаверину-Дарн.</t>
  </si>
  <si>
    <t>Папаверину -Лекхім.</t>
  </si>
  <si>
    <t>перекис водню ДКП</t>
  </si>
  <si>
    <t>преднізалон-Дарн.</t>
  </si>
  <si>
    <t>пропофол-ново НФБС</t>
  </si>
  <si>
    <t>Реналган-Лекхім№5</t>
  </si>
  <si>
    <t>Реналган-Лекхім№:№6</t>
  </si>
  <si>
    <t>реосорбілакт-Юрія-Фарм</t>
  </si>
  <si>
    <t>рінгер-інфузія</t>
  </si>
  <si>
    <t>рінгер-інфузія р/н д/ін</t>
  </si>
  <si>
    <t>тіопентал</t>
  </si>
  <si>
    <t xml:space="preserve">флоксіум р/н </t>
  </si>
  <si>
    <t>фурасемід-ГНЦЛ</t>
  </si>
  <si>
    <t>цефобоцид</t>
  </si>
  <si>
    <t>цефотаксим</t>
  </si>
  <si>
    <t>ципрофлоксацин</t>
  </si>
  <si>
    <t>бинт5*10</t>
  </si>
  <si>
    <t>бинт 7*14</t>
  </si>
  <si>
    <t>бинт7*14 стер</t>
  </si>
  <si>
    <t>вата</t>
  </si>
  <si>
    <t>етил 70%</t>
  </si>
  <si>
    <t>септил плюс 96%</t>
  </si>
  <si>
    <t xml:space="preserve">Всього </t>
  </si>
  <si>
    <t>Інформація щодо отримання матеріальних цінностей                                                                                            по КНП Друга Черкаська міська лікарня відновного лікування станом на 14.04.2020</t>
  </si>
  <si>
    <t>Обприскувач</t>
  </si>
  <si>
    <t>Дезинфікуючий засіб Антихлор-Люкс,літр</t>
  </si>
  <si>
    <t>шапочка берет</t>
  </si>
  <si>
    <t>КП ЧЦРА №5</t>
  </si>
  <si>
    <t>перчатки медичны</t>
  </si>
  <si>
    <t>бахіли</t>
  </si>
  <si>
    <t xml:space="preserve">Шприц 10мл </t>
  </si>
  <si>
    <t xml:space="preserve">Шприц 2,0мл </t>
  </si>
  <si>
    <t xml:space="preserve">Шприц 20мл </t>
  </si>
  <si>
    <t>адреналін Дарниця 1,8 мг/мл 1 мл №10</t>
  </si>
  <si>
    <t xml:space="preserve">анальгін-Зд народу 500 мг/мл 2 мл №10 </t>
  </si>
  <si>
    <t>Аритмін БХФЗ 50мг/мл 3 мл №5</t>
  </si>
  <si>
    <t>аскорбінова к-та Здор 100мг/мл 2 мл №10</t>
  </si>
  <si>
    <t>атропін Дарн 1 мг/мл 1 мл №10</t>
  </si>
  <si>
    <t>Брильянтовий зелений БХФЗ 1% 20мл</t>
  </si>
  <si>
    <t>гепарин Індар 5 мл №5</t>
  </si>
  <si>
    <t>глюкоза Фармак 40% 20мл №10</t>
  </si>
  <si>
    <t>Дексаметазон ф-т Фармак 4 мг/мл 1 мл №10</t>
  </si>
  <si>
    <t>Дибазол Дарн 10 мг/мл 5 мл №10</t>
  </si>
  <si>
    <t>Дигоксин ГНЦЛС 0,25 мг/мл 1 мл №10</t>
  </si>
  <si>
    <t>Димедрол Галичф 10 мг/мл 1 мл №10</t>
  </si>
  <si>
    <t>Дофамін Дарн 40 мг/мл 5 мл №10</t>
  </si>
  <si>
    <t xml:space="preserve">Йод ДКП ФФ р/зовн 5% 20мл </t>
  </si>
  <si>
    <t>Лідокаїн г/х Галичф 20 мг/мл 2 мл №10</t>
  </si>
  <si>
    <t>Магнію сульфат Дарн 250 мг/мл 5 мл №10</t>
  </si>
  <si>
    <t xml:space="preserve">мезатон ГНЦЛС 1% 1мл №10 </t>
  </si>
  <si>
    <t xml:space="preserve">метоклопрамід БХФЗ 0,5 % 2мл №10 </t>
  </si>
  <si>
    <t xml:space="preserve">омепразол Фармекс 40мл №1 </t>
  </si>
  <si>
    <t>Папаверину Дарн 20 мг/мл 2 мл №10</t>
  </si>
  <si>
    <t>Перекис водню ДКП Фарм ф-ка 3% 100мл</t>
  </si>
  <si>
    <t>Преднізолон Дарн30 мг/мл 1 мл №5</t>
  </si>
  <si>
    <t>Реосорбілакт Юрія Фарм 200мл</t>
  </si>
  <si>
    <t>Хлоропіраміну г/х ГНЦЛС2% 1мл №5</t>
  </si>
  <si>
    <t>Бинт 5*10 н/ст</t>
  </si>
  <si>
    <t>Інформація щодо отримання матеріальних цінностей                                                                                            по  КНП  "Третій Черкаський міський центр первинної медико-санітарної допомоги"                                                                                      станом на13.04.2020 року</t>
  </si>
  <si>
    <t>Інформація щодо отримання матеріальних цінностей                                                                                            по КНП "Черкаська міська інфекційна лікарня"  станом на 13.04.2020</t>
  </si>
  <si>
    <t>Маска медична гум.</t>
  </si>
  <si>
    <t>Окуляри захисні прозорі</t>
  </si>
  <si>
    <t>Черкаська агенція регіонального розвитку</t>
  </si>
  <si>
    <t>Маска захисна з оправою</t>
  </si>
  <si>
    <t>Респіратор Спектр</t>
  </si>
  <si>
    <t>Респіратор Росток -2П</t>
  </si>
  <si>
    <t>Комбінезон пропіленовий</t>
  </si>
  <si>
    <t>Термометр безконтактний</t>
  </si>
  <si>
    <t>Халат медичний</t>
  </si>
  <si>
    <t>"БФ "МХП_Громаді"</t>
  </si>
  <si>
    <t>Респіратор FFP2</t>
  </si>
  <si>
    <t>Шапочка берет</t>
  </si>
  <si>
    <t>Фартух поліетиленовий</t>
  </si>
  <si>
    <t>Бахіли поліетиленові</t>
  </si>
  <si>
    <t>Окуляри захисні</t>
  </si>
  <si>
    <t>К-т одягу протиепідем.</t>
  </si>
  <si>
    <t>Одноразові маски</t>
  </si>
  <si>
    <t>Медикаменти</t>
  </si>
  <si>
    <t>ТОВ "Юрія-Фарм"</t>
  </si>
  <si>
    <t>Вироби медичного призначення</t>
  </si>
  <si>
    <t>Рукавичкм огляд.</t>
  </si>
  <si>
    <t>Етил 70%</t>
  </si>
  <si>
    <t>Септил плюс 96;</t>
  </si>
  <si>
    <t>Аплікатор "Волес"</t>
  </si>
  <si>
    <t>КНП "Черкаська міска КДП"</t>
  </si>
  <si>
    <r>
      <t xml:space="preserve">Інформація щодо отримання матеріальних цінностей                                                                                            по </t>
    </r>
    <r>
      <rPr>
        <b/>
        <u/>
        <sz val="16"/>
        <rFont val="Times New Roman"/>
        <family val="1"/>
        <charset val="204"/>
      </rPr>
      <t>КНП ЧМКДП</t>
    </r>
    <r>
      <rPr>
        <sz val="16"/>
        <rFont val="Times New Roman"/>
        <family val="1"/>
        <charset val="204"/>
      </rPr>
      <t xml:space="preserve"> станом на 14.04.2020</t>
    </r>
  </si>
  <si>
    <t>Акумуляторний обприскувач GRUNHELM        GHS-16</t>
  </si>
  <si>
    <t>Засіб дез. "Антихлор Люкс"</t>
  </si>
  <si>
    <t>Інформація щодо отримання матеріальних цінностей                                                                                            по КНП " Черкаська міська дитяча лікарня" станом на 13.04.2020</t>
  </si>
  <si>
    <t>Аплікатор "ВОЛЕС"</t>
  </si>
  <si>
    <t>КНП "Черкаська міска консультативно-діагностична поліклініка"</t>
  </si>
  <si>
    <t xml:space="preserve">Адреналін -Дарниця 1,8 мг/мл 1 мл №10 </t>
  </si>
  <si>
    <t xml:space="preserve">Аналгін Зд.народу 500мг/мл 2мл №10 </t>
  </si>
  <si>
    <t xml:space="preserve">Аскорбінова к-та 100мг/мл 2мл №10 </t>
  </si>
  <si>
    <t xml:space="preserve">Бинт 5*10 н/ст </t>
  </si>
  <si>
    <t xml:space="preserve">Вата </t>
  </si>
  <si>
    <t xml:space="preserve">Гепарин-Фармекс 5мл №5 </t>
  </si>
  <si>
    <t xml:space="preserve">Глюкоза Фармак 40% 20мл №10 </t>
  </si>
  <si>
    <t xml:space="preserve">Дексаметазон Фармак 4мг/мл 1мл №10 </t>
  </si>
  <si>
    <t xml:space="preserve">Етамзілат- ГНЦЛС 12,5% 2мл №10 </t>
  </si>
  <si>
    <t xml:space="preserve">Магнію  сульфат Дарниця 250мг/мл 5мл №10 </t>
  </si>
  <si>
    <t xml:space="preserve">Магнію сульфат 250 мг/мл 5мл №10 </t>
  </si>
  <si>
    <t xml:space="preserve">Марля 10м </t>
  </si>
  <si>
    <t xml:space="preserve">Метоклопрамід БХФЗ 0,5% 2мл №10 </t>
  </si>
  <si>
    <t xml:space="preserve">Натрію хлорид 0,9% 200мл </t>
  </si>
  <si>
    <t xml:space="preserve">Натрію хлорид 0,9% 400мл </t>
  </si>
  <si>
    <t xml:space="preserve">Папаверін 20мг/мл 2мл №10 </t>
  </si>
  <si>
    <t xml:space="preserve">Папаверін Лекхім 20мг/мл 2мл №10 </t>
  </si>
  <si>
    <t xml:space="preserve">Преднізолон Дарниця 30мг/мл 1мл №3 </t>
  </si>
  <si>
    <t xml:space="preserve">Пристрій ПР </t>
  </si>
  <si>
    <t xml:space="preserve">Пропофол-ново 10мг/мл 20мл №5 </t>
  </si>
  <si>
    <t xml:space="preserve">Рінгер-Інфузія р/н 200мл </t>
  </si>
  <si>
    <t xml:space="preserve">Реосорбілакт 200 мл </t>
  </si>
  <si>
    <t xml:space="preserve">Рукавички оглядові н/с </t>
  </si>
  <si>
    <t xml:space="preserve">Септил плюс 96% </t>
  </si>
  <si>
    <t xml:space="preserve">Спирт етил 70% </t>
  </si>
  <si>
    <t xml:space="preserve">Фуросемід 10мг/мл 2мл №10 </t>
  </si>
  <si>
    <t xml:space="preserve">Цефобоцид пор. 1г №1 </t>
  </si>
  <si>
    <t xml:space="preserve">Цефотаксим 1г №10 </t>
  </si>
  <si>
    <t xml:space="preserve">Шприц 5,0 </t>
  </si>
  <si>
    <t xml:space="preserve">Акумуляторний обприскувач </t>
  </si>
  <si>
    <t>Перчатки  н/с смотр. 6-7 р. (Semperit)</t>
  </si>
  <si>
    <t xml:space="preserve">Комбінезон (мембрана) </t>
  </si>
  <si>
    <t xml:space="preserve">Комбінезон (бязь отб) </t>
  </si>
  <si>
    <t>Пропофол емульсія для інфузій, 10 мг/мл по 20 мл в ампулі</t>
  </si>
  <si>
    <t>ТОВ "БАДМ-Б"</t>
  </si>
  <si>
    <t>Тіопентал ліофілізат для розчину для ін`єкцій по 0,5 г у флаконах</t>
  </si>
  <si>
    <t>Адреналін розчин для ін`єкцій 1,82 мг/мл по 1 мл в ампулах</t>
  </si>
  <si>
    <t>Сальбутамол розчин для інгаляцій, 2,5 мг/2,5 мл у небулах</t>
  </si>
  <si>
    <t>Гемотран розчин для ін`єкцій, 50 мг/мл по 5 мл в ампулах</t>
  </si>
  <si>
    <t>Гепарин розчин для ін`єкцій, 5000 МО/мл по 5 мл у флаконах</t>
  </si>
  <si>
    <t>Глюкоза розчин для інфузій, 50 мг/мл по 200 мл у пляшках</t>
  </si>
  <si>
    <t>Дексаметазон розчин для ін`єкцій, 4 мг/мл по 1 мл в ампулах</t>
  </si>
  <si>
    <t>Лідокаїн розчин для ін`єкцій, 20 мг/мл по 2 мл в ампулах</t>
  </si>
  <si>
    <t xml:space="preserve">Магнію сульфат розчин для ін`єкцій, 250 мг/мл по 5 мл в ампулах </t>
  </si>
  <si>
    <t>Натрій хлорид розчин для інфузій 0,9 % по 100 мл у пляшках</t>
  </si>
  <si>
    <t xml:space="preserve">Натрій хлорид розчин для інфузій, 9 мг/мл по 200 мл у пляшках </t>
  </si>
  <si>
    <t>Омепразол капсули 20 мг</t>
  </si>
  <si>
    <t>Ондасетрон розчин для ін`єкцій, 2 мг/мл по 2 мл в ампулах</t>
  </si>
  <si>
    <t>Парацетамол сироп, 120 мг/5 мл по 100 мл у флаконах</t>
  </si>
  <si>
    <t>Регідрон порошок дозований, по 18,9 г у пакеті</t>
  </si>
  <si>
    <t>Рінгер розчин для інфузій по 200 мл</t>
  </si>
  <si>
    <t xml:space="preserve">Фуросемід розчин для ін`єкцій 10 мг/мл по 2 мл </t>
  </si>
  <si>
    <t>Цефтріаксон порошок для розчину для ін`єкцій по 1 г у флаконі</t>
  </si>
  <si>
    <t xml:space="preserve">Рукавички нітрилові </t>
  </si>
  <si>
    <t>ФОП "Катрич Б.Б."</t>
  </si>
  <si>
    <t>Респіратор FFP2 або FFP3</t>
  </si>
  <si>
    <t>ФОП "Сіденко Л.М."</t>
  </si>
  <si>
    <t>Шприц 3-х компонентний, 5мл</t>
  </si>
  <si>
    <r>
      <t xml:space="preserve">Інформація щодо отримання матеріальних цінностей                                                                                            по </t>
    </r>
    <r>
      <rPr>
        <b/>
        <sz val="16"/>
        <color indexed="8"/>
        <rFont val="Times New Roman"/>
        <family val="1"/>
        <charset val="204"/>
      </rPr>
      <t xml:space="preserve">КНП «Третя Черкаська міська лікарня ШМД»  </t>
    </r>
    <r>
      <rPr>
        <sz val="16"/>
        <color indexed="8"/>
        <rFont val="Times New Roman"/>
        <family val="1"/>
        <charset val="204"/>
      </rPr>
      <t xml:space="preserve"> станом на 14.04.2020</t>
    </r>
  </si>
  <si>
    <t>"Благодійний фонд Черкаси проти корона</t>
  </si>
  <si>
    <t>Засіб дезінфікуючий "Антихлор Люкс"'</t>
  </si>
  <si>
    <t>Глюкоза р-н д/інф. 50 мг/мл по 200 мл</t>
  </si>
  <si>
    <t>Канюля інфузійна Венопорт плюс 20G,  одноразова</t>
  </si>
  <si>
    <t>Канюля інфузійна Венопорт плюс 22G, одноразова</t>
  </si>
  <si>
    <t>Натрію хлорид р-н д/інф. 9 мг/мл по 200 мл</t>
  </si>
  <si>
    <t>Натрію хлорид р-н д/інф. 9 мг/мл по 400 мл</t>
  </si>
  <si>
    <t>Рукавички оглядові латексні н/стер. припудрені, М</t>
  </si>
  <si>
    <t>Шприц інєкційний 10мл двокомпонентний з голкою  0,8мм*38мм одноразовий</t>
  </si>
  <si>
    <t>Шприц інєкційний 2мл двокомпонентний з голкою  0,6мм*32мм одноразовий</t>
  </si>
  <si>
    <t>Шприц інєкційний 5мл двокомпонентний з голкою  0,7мм*38мм одноразовий</t>
  </si>
  <si>
    <t xml:space="preserve">Система без фталатів для вливання кровозамінників та інфузійних розчинів </t>
  </si>
  <si>
    <r>
      <rPr>
        <b/>
        <sz val="10"/>
        <color indexed="8"/>
        <rFont val="Arial"/>
        <family val="2"/>
        <charset val="204"/>
      </rPr>
      <t>Epinephrine</t>
    </r>
    <r>
      <rPr>
        <sz val="10"/>
        <color indexed="8"/>
        <rFont val="Arial"/>
        <family val="2"/>
        <charset val="204"/>
      </rPr>
      <t xml:space="preserve">                    Адреналін р-н д/ін. 1,82 мг/мл по 1 мл в ампулах № 10</t>
    </r>
  </si>
  <si>
    <t>ТОВ «БАДМ-Б»</t>
  </si>
  <si>
    <r>
      <rPr>
        <b/>
        <sz val="10"/>
        <color indexed="8"/>
        <rFont val="Arial"/>
        <family val="2"/>
        <charset val="204"/>
      </rPr>
      <t>Heparin</t>
    </r>
    <r>
      <rPr>
        <sz val="10"/>
        <color indexed="8"/>
        <rFont val="Arial"/>
        <family val="2"/>
        <charset val="204"/>
      </rPr>
      <t xml:space="preserve">                                     Гепарін-Новофарм р-н д/ін. 5000 МО/мл по 5 мл у флаконах № 5</t>
    </r>
  </si>
  <si>
    <r>
      <rPr>
        <b/>
        <sz val="10"/>
        <color indexed="8"/>
        <rFont val="Arial"/>
        <family val="2"/>
        <charset val="204"/>
      </rPr>
      <t xml:space="preserve">Dexamethasone    </t>
    </r>
    <r>
      <rPr>
        <sz val="10"/>
        <color indexed="8"/>
        <rFont val="Arial"/>
        <family val="2"/>
        <charset val="204"/>
      </rPr>
      <t xml:space="preserve">                       Дексаметазон-Дарниця р-н д/ін. 4 мг/мл по 1 мл в ампулах №10</t>
    </r>
  </si>
  <si>
    <r>
      <rPr>
        <b/>
        <sz val="10"/>
        <color indexed="8"/>
        <rFont val="Arial"/>
        <family val="2"/>
        <charset val="204"/>
      </rPr>
      <t xml:space="preserve">Мetoclopramide   </t>
    </r>
    <r>
      <rPr>
        <sz val="10"/>
        <color indexed="8"/>
        <rFont val="Arial"/>
        <family val="2"/>
        <charset val="204"/>
      </rPr>
      <t xml:space="preserve">                      Метоклопрамід-Дарниця р-н д/ін. 5 мг/мл по 2 мл  ампулах № 10</t>
    </r>
  </si>
  <si>
    <r>
      <rPr>
        <b/>
        <sz val="10"/>
        <color indexed="8"/>
        <rFont val="Arial"/>
        <family val="2"/>
        <charset val="204"/>
      </rPr>
      <t>Аmbroxol</t>
    </r>
    <r>
      <rPr>
        <sz val="10"/>
        <color indexed="8"/>
        <rFont val="Arial"/>
        <family val="2"/>
        <charset val="204"/>
      </rPr>
      <t xml:space="preserve">                                 Муколван р-н д/ін. 7,5 мг/мл по 2 мл в ампулах №5</t>
    </r>
  </si>
  <si>
    <r>
      <rPr>
        <b/>
        <sz val="10"/>
        <color indexed="8"/>
        <rFont val="Arial"/>
        <family val="2"/>
        <charset val="204"/>
      </rPr>
      <t xml:space="preserve">Оmeprazole  </t>
    </r>
    <r>
      <rPr>
        <sz val="10"/>
        <color indexed="8"/>
        <rFont val="Arial"/>
        <family val="2"/>
        <charset val="204"/>
      </rPr>
      <t xml:space="preserve">                               Омез порошок ліоф. д/приг. р-ну д/ін. 40 мг у флаконах №1</t>
    </r>
  </si>
  <si>
    <r>
      <rPr>
        <b/>
        <sz val="10"/>
        <color indexed="8"/>
        <rFont val="Arial"/>
        <family val="2"/>
        <charset val="204"/>
      </rPr>
      <t xml:space="preserve">Prednisolone </t>
    </r>
    <r>
      <rPr>
        <sz val="10"/>
        <color indexed="8"/>
        <rFont val="Arial"/>
        <family val="2"/>
        <charset val="204"/>
      </rPr>
      <t xml:space="preserve">                             Преднізолон-Дарниця р-н д/ін. 30 мг/мл по 1 мл в ампулах №5</t>
    </r>
  </si>
  <si>
    <r>
      <rPr>
        <b/>
        <sz val="10"/>
        <color indexed="8"/>
        <rFont val="Arial"/>
        <family val="2"/>
        <charset val="204"/>
      </rPr>
      <t xml:space="preserve">Salbutamol </t>
    </r>
    <r>
      <rPr>
        <sz val="10"/>
        <color indexed="8"/>
        <rFont val="Arial"/>
        <family val="2"/>
        <charset val="204"/>
      </rPr>
      <t xml:space="preserve">                            Сальбутамол-Інтелі інгаляція під тиском, суспензія 100 мкг/доза  200 доз (10 мл) в балоні</t>
    </r>
  </si>
  <si>
    <r>
      <rPr>
        <b/>
        <sz val="10"/>
        <color indexed="8"/>
        <rFont val="Arial"/>
        <family val="2"/>
        <charset val="204"/>
      </rPr>
      <t xml:space="preserve">Enoxaparin  </t>
    </r>
    <r>
      <rPr>
        <sz val="10"/>
        <color indexed="8"/>
        <rFont val="Arial"/>
        <family val="2"/>
        <charset val="204"/>
      </rPr>
      <t xml:space="preserve">                        Фленокс р-н д/ін. 10000 анти-Ха МО/мл по 0,4 мл (40000 анти-Ха МО) у шприцах №10</t>
    </r>
  </si>
  <si>
    <r>
      <rPr>
        <b/>
        <sz val="10"/>
        <color indexed="8"/>
        <rFont val="Arial"/>
        <family val="2"/>
        <charset val="204"/>
      </rPr>
      <t xml:space="preserve">Propofol       </t>
    </r>
    <r>
      <rPr>
        <sz val="10"/>
        <color indexed="8"/>
        <rFont val="Arial"/>
        <family val="2"/>
        <charset val="204"/>
      </rPr>
      <t xml:space="preserve">                     Пропофол-Ліпуро 1% емульсія д/інф.10мг/ мл по 20 мл в ампул1 №5</t>
    </r>
  </si>
  <si>
    <r>
      <rPr>
        <b/>
        <sz val="10"/>
        <color indexed="8"/>
        <rFont val="Arial"/>
        <family val="2"/>
        <charset val="204"/>
      </rPr>
      <t xml:space="preserve">Norepinephrine    </t>
    </r>
    <r>
      <rPr>
        <sz val="10"/>
        <color indexed="8"/>
        <rFont val="Arial"/>
        <family val="2"/>
        <charset val="204"/>
      </rPr>
      <t xml:space="preserve">                   Норадреналіну тартрат агетан конц. д/р-ну д/інф. 2 мг/мл по 8 мл в ампулі №10</t>
    </r>
  </si>
  <si>
    <r>
      <rPr>
        <b/>
        <sz val="10"/>
        <color indexed="8"/>
        <rFont val="Arial"/>
        <family val="2"/>
        <charset val="204"/>
      </rPr>
      <t xml:space="preserve">Paracetamol     </t>
    </r>
    <r>
      <rPr>
        <sz val="10"/>
        <color indexed="8"/>
        <rFont val="Arial"/>
        <family val="2"/>
        <charset val="204"/>
      </rPr>
      <t xml:space="preserve">                   Інфулган р-н д/інф. 10 мг/мл  100 мл </t>
    </r>
  </si>
  <si>
    <t>ТОВ "Медичний центр"М.Т.К."</t>
  </si>
  <si>
    <r>
      <rPr>
        <b/>
        <sz val="10"/>
        <color indexed="8"/>
        <rFont val="Arial"/>
        <family val="2"/>
        <charset val="204"/>
      </rPr>
      <t xml:space="preserve">Linezolid    </t>
    </r>
    <r>
      <rPr>
        <sz val="10"/>
        <color indexed="8"/>
        <rFont val="Arial"/>
        <family val="2"/>
        <charset val="204"/>
      </rPr>
      <t xml:space="preserve">                            Лінелід р-н д/інф. 2 мг/мл  300 мл </t>
    </r>
  </si>
  <si>
    <r>
      <rPr>
        <b/>
        <sz val="10"/>
        <color indexed="8"/>
        <rFont val="Arial"/>
        <family val="2"/>
        <charset val="204"/>
      </rPr>
      <t xml:space="preserve">Magnesium sulfate                      </t>
    </r>
    <r>
      <rPr>
        <sz val="10"/>
        <color indexed="8"/>
        <rFont val="Arial"/>
        <family val="2"/>
        <charset val="204"/>
      </rPr>
      <t xml:space="preserve"> Магнію сульфат р-н д/ін. 250 мг/мл по 5 мл ампулі №10</t>
    </r>
  </si>
  <si>
    <r>
      <rPr>
        <b/>
        <sz val="10"/>
        <color indexed="8"/>
        <rFont val="Arial"/>
        <family val="2"/>
        <charset val="204"/>
      </rPr>
      <t xml:space="preserve">Metronidazole            </t>
    </r>
    <r>
      <rPr>
        <sz val="10"/>
        <color indexed="8"/>
        <rFont val="Arial"/>
        <family val="2"/>
        <charset val="204"/>
      </rPr>
      <t>Метронідазол  р-н д/інф.5 мг/мл по 100 мл</t>
    </r>
  </si>
  <si>
    <r>
      <rPr>
        <b/>
        <sz val="10"/>
        <color indexed="8"/>
        <rFont val="Arial"/>
        <family val="2"/>
        <charset val="204"/>
      </rPr>
      <t>Ringer lactate</t>
    </r>
    <r>
      <rPr>
        <sz val="10"/>
        <color indexed="8"/>
        <rFont val="Arial"/>
        <family val="2"/>
        <charset val="204"/>
      </rPr>
      <t xml:space="preserve">                       Рінгер лактатний  р-н д/інф. 200 мл</t>
    </r>
  </si>
  <si>
    <r>
      <rPr>
        <b/>
        <sz val="10"/>
        <color indexed="8"/>
        <rFont val="Arial"/>
        <family val="2"/>
        <charset val="204"/>
      </rPr>
      <t>Fluconazol</t>
    </r>
    <r>
      <rPr>
        <sz val="10"/>
        <color indexed="8"/>
        <rFont val="Arial"/>
        <family val="2"/>
        <charset val="204"/>
      </rPr>
      <t xml:space="preserve">                    Флуконазол р-н д/інф. 2 мг/мл по 100 мл</t>
    </r>
  </si>
  <si>
    <t>Дезінфікуючий засіб для обробки рук і шкіри "Гронтанол Е" каністра 5 л</t>
  </si>
  <si>
    <t>ФОП Стаханов А.Л.</t>
  </si>
  <si>
    <t>Дезінфікуючий засіб для обробки рук і шкіри</t>
  </si>
  <si>
    <t>Дезінфікуючий засіб для інструментів та обладнання (Гігасепт Інстру АФ 2 л)</t>
  </si>
  <si>
    <t>ТОВ "Дезодар"</t>
  </si>
  <si>
    <t>Хлорвмісні та інші за способом дії препарати для дезінфекції поверхонь, матеріалів, обладнання (Дез ТАБ нью гранули 760 г)</t>
  </si>
  <si>
    <t>Дезінфікуючий засіб для інструментів та обладнання (Терразім 6 кг)</t>
  </si>
  <si>
    <t>Дезінфікуючий засіб для інструментів та обладнання (Гігасепт АФ форте 5 л)</t>
  </si>
  <si>
    <t>Дезінфікуючий засіб для інструментів та обладнання (Лагоцид 300 1 л)</t>
  </si>
  <si>
    <t>Інформація щодо отримання матеріальних цінностей                                                                                            по _КНП "Другий Черкаський міський центр ПМСД" станом на 13.04.2020</t>
  </si>
  <si>
    <t xml:space="preserve">"Благодійний фонд "Черкаси </t>
  </si>
  <si>
    <t>Департамент ЖКК</t>
  </si>
  <si>
    <t>з резервного фонду міського бюджету</t>
  </si>
  <si>
    <t>Матеріальні цінності за рахунок коштів резервного фонду (рішення ВК №264 від 27.03.2020)</t>
  </si>
  <si>
    <t>Кількість,шт.л.</t>
  </si>
  <si>
    <t>Матеріальні цінності з міського резервного фонду ( рішення ВК №264 від 27.03.2020)</t>
  </si>
  <si>
    <t>Матеріальні цінності з міського резервного фонду (рішення ВК №264 від 27.03.2020)</t>
  </si>
  <si>
    <t>Кількість,шт.Л.</t>
  </si>
  <si>
    <t>з резервного фоду міського бюджету</t>
  </si>
  <si>
    <t>Аплікатор "Волес" на пластиковій паличці</t>
  </si>
  <si>
    <t>КНП"Черкаська міська консультативно-діагностична поліклініка"</t>
  </si>
  <si>
    <t>Всього отримано за період 12.03.2020-13.04.2020</t>
  </si>
  <si>
    <t>Матеріальні цінності за рахунок коштів резервного фонду міського бюджету                                                (рішення ВК №264 від 27.03.2020)</t>
  </si>
  <si>
    <t>Матеріальні цінності з міського резервного фонду ( рішення ВК № 264 від 27.03.2020)</t>
  </si>
  <si>
    <t>Матеріальні цінності з міського резервного фонду (рішення №264 від 27.03.2020)</t>
  </si>
  <si>
    <t xml:space="preserve">Матеріальні цінності з міського резервного фонду </t>
  </si>
  <si>
    <t>Матеріальні цінності за рахунок коштів резервного фонду міського бюджету                        (рішення ВК №264 від 27.03.2020)</t>
  </si>
  <si>
    <t>Інформація щодо отримання матеріальних цінностей                                                                                            по  КНП Черкаська міська стоматологічна поліклініка" станом на 14.04.2020</t>
  </si>
  <si>
    <t>Засіб дезенфікуючий "Антихлор Люкс"</t>
  </si>
  <si>
    <t>КНП "Черкаська міська стоматоогічна поліклініка"</t>
  </si>
  <si>
    <t>КНП "Черкаська міська дитяча  стоматоогічна поліклініка"</t>
  </si>
  <si>
    <t>Лікарські засоби для надання медичної допомоги хворим COVID-19</t>
  </si>
  <si>
    <t>№ п/п</t>
  </si>
  <si>
    <t>Міжнароджне непатентоване найменування (назва) лікарського засобу</t>
  </si>
  <si>
    <t>Форма випуску,             дозування</t>
  </si>
  <si>
    <t>Кількість</t>
  </si>
  <si>
    <t>тест для виявлення грипу А та В</t>
  </si>
  <si>
    <t>шт</t>
  </si>
  <si>
    <t>тест для виявлення антитіл до короновірусу</t>
  </si>
  <si>
    <t>COVID-19 АТ короновірус - тест</t>
  </si>
  <si>
    <t xml:space="preserve">розчин Рінгер -лактатний для інфузій </t>
  </si>
  <si>
    <t>пляшка</t>
  </si>
  <si>
    <t xml:space="preserve">пропофол-ново  емульсія </t>
  </si>
  <si>
    <t>коробок</t>
  </si>
  <si>
    <t>сибазон розчин д/ін</t>
  </si>
  <si>
    <t>уп</t>
  </si>
  <si>
    <t>кетамін ЗР розчин д/ін</t>
  </si>
  <si>
    <t>фентаніл розчин для ін.</t>
  </si>
  <si>
    <t>АМБРОКСОЛУ ГІДРОХЛОРИД Таблетки по 30 мг № 20 (10х2) у блістерах</t>
  </si>
  <si>
    <t>Уп</t>
  </si>
  <si>
    <t>АМОКСИЛ® Таблетки по 250 мг № 10х2</t>
  </si>
  <si>
    <t>АМПІЦИЛІН Порошок для розчину для ін`єкцій по 1,0 г у флаконах № 1</t>
  </si>
  <si>
    <t>ВЕНТОЛІН™ НЕБУЛИ. Розчин для інгаляцій, 2,5 мг/2,5 мл у небулах № 40 (10х4)</t>
  </si>
  <si>
    <t>ГАЛОПРИЛ , розчин для ін`єкцій 5 мг/мл по 1 мл в ампулах № 10 у коробці</t>
  </si>
  <si>
    <t>ГЕМОТРАН®.Розчин для ін`єкцій, 50 мг/мл по 5 мл в ампулах № 10 (5х2) у блістерах в пачці з картону</t>
  </si>
  <si>
    <t>ГЕПАРИН-ІНДАР. Розчин для ін`єкцій, 5000 МО/мл по 5 мл (25000 МО) у флаконах № 5 у пачці</t>
  </si>
  <si>
    <t>ГЕПАРИН-НОВОФАРМ Розчин для ін`єкцій, 5000 МО/мл по 5 мл у флаконах № 5</t>
  </si>
  <si>
    <t>ДЕКСАМЕТАЗОН. Розчин для ін`єкцій, 4 мг/мл по 1 мл в ампулах № 5</t>
  </si>
  <si>
    <t>ІМЕТ®. Таблетки, вкриті плівковою оболонкою, по 400 мг по 10 таблеток у блістері; по 1 блістеру у картонній коробці</t>
  </si>
  <si>
    <t>МАГНІЮ СУЛЬФАТ-ДАРНИЦЯ Розчин для ін`єкцій, 250 мг/мл по 5 мл в ампулах № 10</t>
  </si>
  <si>
    <t>МЕТОКЛОПРАМІД-ДАРНИЦЯ. Розчин для ін`єкцій, 5 мг/мл по 2 мл по 5 ампул у контурній чарунковій упаковці; по 2 контурні чарункові упаковки в пачці</t>
  </si>
  <si>
    <t>МОФЛАКСА®. Таблетки, вкриті плівковою оболонкою, по 400 мг по 5 таблеток у блістері, по 1 блістеру в картонній коробці</t>
  </si>
  <si>
    <t>ОМЕЗ® . Порошок ліофілізований для приготування розчину для ін`єкцій по 40 мг у флаконах №1</t>
  </si>
  <si>
    <t>ОНДАНСЕТРОН. Розчин для ін`єкцій, 2 мг/мл по 4 мл в ампулах № 5</t>
  </si>
  <si>
    <t>ПАРАФУЗІВ. Розчин для інфузій, по 10 мг/мл, по 100 мл у флаконі, по 10 флаконів у картонній упаковці</t>
  </si>
  <si>
    <t>САЛЬБУТАМОЛ . Аерозоль для інгаляцій, дозований, 100 мкг/дозу по 200 доз у балонах № 1*</t>
  </si>
  <si>
    <t>ТІОПЕНТАЛ Ліофілізат для розчину для ін`єкцій по 0,5 г у флаконах</t>
  </si>
  <si>
    <t>Фл</t>
  </si>
  <si>
    <t>ФЛУКОНАЗОЛ-ЗДОРОВ`Я ФОРТЕ Капсули твердi по 200 мг № 4 (4х1) у блістерах</t>
  </si>
  <si>
    <t>Засоби індивідуального захисту</t>
  </si>
  <si>
    <t>Медичні вироби для скринінгу хворих</t>
  </si>
  <si>
    <t>фільтр дихальний з тепловологообмінником одноразоворо використання</t>
  </si>
  <si>
    <t xml:space="preserve">Разом заявка на суму                                                                                                                                                            </t>
  </si>
  <si>
    <t>Шприци 5мл (одноразовий,стерильний)</t>
  </si>
  <si>
    <t>Шприци 10мл (одноразовий,стерильний)</t>
  </si>
  <si>
    <t>Шприци 20мл (одноразовий,стерильний)</t>
  </si>
  <si>
    <t>РАЗОМ</t>
  </si>
  <si>
    <t>Канюля в/в</t>
  </si>
  <si>
    <t>Матеріальний резерв місцевого рівня</t>
  </si>
  <si>
    <t>Пристрій д/перел. розчинів ПР</t>
  </si>
  <si>
    <t>Рукавички оглядові н/ст</t>
  </si>
  <si>
    <t>Шприц 10 мл</t>
  </si>
  <si>
    <t>Шприц 2 мл</t>
  </si>
  <si>
    <t>Шприц 20 мл</t>
  </si>
  <si>
    <t>Шприц 5 мл</t>
  </si>
  <si>
    <t>Адреналін -Дарниця 1,8 мг/мл 1 мл №10</t>
  </si>
  <si>
    <t>Анальгін- Зд.народу 50% 2 мл №10</t>
  </si>
  <si>
    <t>Аритміл- БХФЗ 50 мг/мл 3 мл №5</t>
  </si>
  <si>
    <t>Аскорбінова к-та  Здор. 100 мг/мл 2 мл №10</t>
  </si>
  <si>
    <t>Аспаркам- Артер. 10 мл №10</t>
  </si>
  <si>
    <t>Гепарин-Індар 5 мл № 5</t>
  </si>
  <si>
    <t>Гепарин-Фармекс 5 мл № 5</t>
  </si>
  <si>
    <t>Гепацеф комбі -КМП 2 г №1</t>
  </si>
  <si>
    <t>Дексалгін- Берл.Хеми 50мг/2мл 2 мл №5</t>
  </si>
  <si>
    <t>Дексаметазон ф-т -Фармак 4 мг/мл 1 мл №5</t>
  </si>
  <si>
    <t>Дибазол-Дарн. 10 мг/мл 5 мл №10</t>
  </si>
  <si>
    <t>Диклофенак-Лубнифарм 25 мг/мл 3 мл №5</t>
  </si>
  <si>
    <t>Димедрол-Галичф. амп. 10мг/мл 1мл №10</t>
  </si>
  <si>
    <t>Дротаверин-Дарн. 20 мг/мл 2 мл №5</t>
  </si>
  <si>
    <t>Етамзилат-ГНЦЛС 125 мг/мл 2мл №10</t>
  </si>
  <si>
    <t>Еуфілін-Н 200 Фармак 200 2% 5 мл №10</t>
  </si>
  <si>
    <t>Йод-Тернофарм 5% 20 мл</t>
  </si>
  <si>
    <t>Кейвер 30 мг/мл 1 мл №10</t>
  </si>
  <si>
    <t>Лідокаїн г/х-Галичфарм 20 мг/мл 2 мл №10</t>
  </si>
  <si>
    <t>Магнію сул-т -Дарниця 250 мг/мл 5 мл №10, уп</t>
  </si>
  <si>
    <t>Мезатон-ГНЦЛС 1% 1 мл №10</t>
  </si>
  <si>
    <t>Метоклопрамід-БХФЗ. 5мг/мл 2 мл №10</t>
  </si>
  <si>
    <t>Метронідазол-Інфузія 0,5% 100 мл</t>
  </si>
  <si>
    <t>Міалдекс 25 мг/мл 2 мл №5</t>
  </si>
  <si>
    <t>Но-х-ша-Лекхім 20 мг/мл 2 мл №5</t>
  </si>
  <si>
    <t>Омепразол-Фармекс 40 мг</t>
  </si>
  <si>
    <t>Папаверин - Дарниця 20 мг/мл 2 мл №10</t>
  </si>
  <si>
    <t>Преднізолон -Дарниця 30 мг 1 мл №3</t>
  </si>
  <si>
    <t>Пропофол-ново 10мг/мл 20мл №5</t>
  </si>
  <si>
    <t>Реналган-Лекхім 5мл №5</t>
  </si>
  <si>
    <t>Реосорбілакт-Юрия 200 мл</t>
  </si>
  <si>
    <t>Рінгер-Інфузія 400 мл</t>
  </si>
  <si>
    <t>Рінгер-Інфузія 200 мл</t>
  </si>
  <si>
    <t>Тіопентал-КМП 1 г</t>
  </si>
  <si>
    <t>Флоксіум р-н д/інф. 5 мг/мл 100 мл</t>
  </si>
  <si>
    <t>Фуросемід-ГНЦЛС 10 мг/мл 2 мл №10</t>
  </si>
  <si>
    <t>Хлоропіраміну г/хл ГНЦЛС 2% 1 мл №5</t>
  </si>
  <si>
    <t>Цефобоцид 1 г</t>
  </si>
  <si>
    <t>Цефотаксим-КМП 1 г №10</t>
  </si>
  <si>
    <t>Ципрофлоксацин -Новофарм 2 мг/мл 100 мл</t>
  </si>
  <si>
    <t>Бинт 7*14 н/ст</t>
  </si>
  <si>
    <t>Вата, кг</t>
  </si>
  <si>
    <t>Марля 10 м, м</t>
  </si>
  <si>
    <t>Етил 70%, л</t>
  </si>
  <si>
    <t>Септил плюс 96%,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</si>
</sst>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_₽"/>
  </numFmts>
  <fonts count="3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301">
    <xf numFmtId="0" fontId="0" fillId="0" borderId="0" xfId="0"/>
    <xf numFmtId="0" fontId="4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Border="1"/>
    <xf numFmtId="2" fontId="2" fillId="0" borderId="2" xfId="1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2" xfId="1" applyFont="1" applyBorder="1" applyAlignment="1">
      <alignment horizontal="center"/>
    </xf>
    <xf numFmtId="0" fontId="0" fillId="0" borderId="0" xfId="0"/>
    <xf numFmtId="0" fontId="7" fillId="0" borderId="4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wrapText="1"/>
    </xf>
    <xf numFmtId="2" fontId="4" fillId="0" borderId="2" xfId="1" applyNumberFormat="1" applyFont="1" applyBorder="1" applyAlignment="1">
      <alignment horizontal="center"/>
    </xf>
    <xf numFmtId="0" fontId="2" fillId="0" borderId="2" xfId="1" applyBorder="1" applyAlignment="1">
      <alignment horizontal="center" wrapText="1"/>
    </xf>
    <xf numFmtId="0" fontId="2" fillId="0" borderId="2" xfId="1" applyBorder="1" applyAlignment="1">
      <alignment wrapText="1"/>
    </xf>
    <xf numFmtId="0" fontId="2" fillId="0" borderId="2" xfId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3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center"/>
    </xf>
    <xf numFmtId="0" fontId="14" fillId="0" borderId="2" xfId="1" applyFont="1" applyBorder="1"/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2" fillId="0" borderId="8" xfId="1" applyFill="1" applyBorder="1" applyAlignment="1">
      <alignment horizontal="center"/>
    </xf>
    <xf numFmtId="0" fontId="2" fillId="0" borderId="8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14" fillId="0" borderId="2" xfId="1" applyNumberFormat="1" applyFont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2" fontId="7" fillId="0" borderId="0" xfId="0" applyNumberFormat="1" applyFont="1" applyFill="1"/>
    <xf numFmtId="0" fontId="4" fillId="0" borderId="2" xfId="1" applyFont="1" applyFill="1" applyBorder="1"/>
    <xf numFmtId="2" fontId="7" fillId="0" borderId="0" xfId="0" applyNumberFormat="1" applyFont="1" applyFill="1" applyAlignment="1">
      <alignment horizontal="center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4" fontId="22" fillId="4" borderId="2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/>
    <xf numFmtId="0" fontId="4" fillId="4" borderId="2" xfId="1" applyFont="1" applyFill="1" applyBorder="1" applyAlignment="1">
      <alignment horizontal="center"/>
    </xf>
    <xf numFmtId="4" fontId="22" fillId="4" borderId="2" xfId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/>
    </xf>
    <xf numFmtId="4" fontId="21" fillId="4" borderId="4" xfId="0" applyNumberFormat="1" applyFont="1" applyFill="1" applyBorder="1" applyAlignment="1">
      <alignment horizontal="center"/>
    </xf>
    <xf numFmtId="0" fontId="22" fillId="4" borderId="2" xfId="1" applyFont="1" applyFill="1" applyBorder="1"/>
    <xf numFmtId="0" fontId="22" fillId="4" borderId="2" xfId="1" applyFont="1" applyFill="1" applyBorder="1" applyAlignment="1">
      <alignment horizontal="center"/>
    </xf>
    <xf numFmtId="2" fontId="22" fillId="4" borderId="2" xfId="1" applyNumberFormat="1" applyFont="1" applyFill="1" applyBorder="1" applyAlignment="1">
      <alignment horizontal="center"/>
    </xf>
    <xf numFmtId="0" fontId="2" fillId="0" borderId="2" xfId="1" applyBorder="1" applyAlignment="1">
      <alignment horizontal="left" vertical="center" wrapText="1"/>
    </xf>
    <xf numFmtId="0" fontId="7" fillId="0" borderId="0" xfId="0" applyFont="1"/>
    <xf numFmtId="0" fontId="4" fillId="0" borderId="2" xfId="1" applyFont="1" applyBorder="1" applyAlignment="1">
      <alignment horizontal="left" wrapText="1"/>
    </xf>
    <xf numFmtId="0" fontId="7" fillId="0" borderId="0" xfId="0" applyFont="1" applyAlignment="1"/>
    <xf numFmtId="0" fontId="4" fillId="0" borderId="2" xfId="1" applyFont="1" applyBorder="1" applyAlignment="1"/>
    <xf numFmtId="0" fontId="0" fillId="0" borderId="4" xfId="0" applyBorder="1" applyAlignment="1">
      <alignment horizontal="left" vertical="center" wrapText="1"/>
    </xf>
    <xf numFmtId="2" fontId="0" fillId="0" borderId="0" xfId="0" applyNumberFormat="1"/>
    <xf numFmtId="0" fontId="4" fillId="0" borderId="2" xfId="1" applyFont="1" applyBorder="1" applyAlignment="1">
      <alignment vertical="center" wrapText="1"/>
    </xf>
    <xf numFmtId="0" fontId="13" fillId="0" borderId="4" xfId="0" applyFont="1" applyFill="1" applyBorder="1" applyAlignment="1">
      <alignment vertical="top" wrapText="1"/>
    </xf>
    <xf numFmtId="1" fontId="13" fillId="0" borderId="4" xfId="0" applyNumberFormat="1" applyFont="1" applyFill="1" applyBorder="1" applyAlignment="1">
      <alignment horizontal="center" vertical="top"/>
    </xf>
    <xf numFmtId="2" fontId="13" fillId="0" borderId="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/>
    </xf>
    <xf numFmtId="0" fontId="7" fillId="0" borderId="4" xfId="2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/>
    </xf>
    <xf numFmtId="0" fontId="19" fillId="0" borderId="4" xfId="0" applyFont="1" applyBorder="1" applyAlignment="1">
      <alignment horizontal="left" vertical="center" wrapText="1"/>
    </xf>
    <xf numFmtId="2" fontId="4" fillId="0" borderId="4" xfId="1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2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3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2" fillId="0" borderId="7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7" fillId="5" borderId="2" xfId="1" applyFont="1" applyFill="1" applyBorder="1" applyAlignment="1">
      <alignment horizontal="center"/>
    </xf>
    <xf numFmtId="0" fontId="27" fillId="5" borderId="2" xfId="1" applyFont="1" applyFill="1" applyBorder="1" applyAlignment="1">
      <alignment horizontal="left"/>
    </xf>
    <xf numFmtId="0" fontId="27" fillId="5" borderId="2" xfId="1" applyFont="1" applyFill="1" applyBorder="1"/>
    <xf numFmtId="2" fontId="27" fillId="5" borderId="2" xfId="1" applyNumberFormat="1" applyFont="1" applyFill="1" applyBorder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4" xfId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2" fontId="2" fillId="0" borderId="2" xfId="1" applyNumberForma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7" fillId="5" borderId="2" xfId="1" applyFont="1" applyFill="1" applyBorder="1" applyAlignment="1">
      <alignment horizontal="center" vertical="center" wrapText="1"/>
    </xf>
    <xf numFmtId="2" fontId="27" fillId="5" borderId="2" xfId="1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2" fillId="0" borderId="4" xfId="1" applyNumberFormat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wrapText="1"/>
    </xf>
    <xf numFmtId="2" fontId="27" fillId="5" borderId="4" xfId="1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8" fillId="5" borderId="4" xfId="0" applyFont="1" applyFill="1" applyBorder="1"/>
    <xf numFmtId="0" fontId="8" fillId="5" borderId="4" xfId="0" applyFont="1" applyFill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/>
    </xf>
    <xf numFmtId="0" fontId="0" fillId="3" borderId="4" xfId="0" applyFill="1" applyBorder="1"/>
    <xf numFmtId="2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/>
    <xf numFmtId="0" fontId="8" fillId="3" borderId="4" xfId="0" applyFont="1" applyFill="1" applyBorder="1" applyAlignment="1">
      <alignment horizontal="left" vertical="center" wrapText="1"/>
    </xf>
    <xf numFmtId="0" fontId="27" fillId="4" borderId="2" xfId="1" applyFont="1" applyFill="1" applyBorder="1" applyAlignment="1">
      <alignment horizontal="center"/>
    </xf>
    <xf numFmtId="0" fontId="27" fillId="4" borderId="2" xfId="1" applyFont="1" applyFill="1" applyBorder="1" applyAlignment="1">
      <alignment horizontal="left"/>
    </xf>
    <xf numFmtId="0" fontId="27" fillId="4" borderId="2" xfId="1" applyFont="1" applyFill="1" applyBorder="1"/>
    <xf numFmtId="2" fontId="27" fillId="4" borderId="2" xfId="1" applyNumberFormat="1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vertical="center"/>
    </xf>
    <xf numFmtId="2" fontId="27" fillId="4" borderId="4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/>
    </xf>
    <xf numFmtId="2" fontId="22" fillId="4" borderId="4" xfId="0" applyNumberFormat="1" applyFont="1" applyFill="1" applyBorder="1" applyAlignment="1">
      <alignment horizontal="center" vertical="center"/>
    </xf>
    <xf numFmtId="2" fontId="27" fillId="3" borderId="4" xfId="0" applyNumberFormat="1" applyFont="1" applyFill="1" applyBorder="1" applyAlignment="1">
      <alignment horizontal="center"/>
    </xf>
    <xf numFmtId="0" fontId="27" fillId="4" borderId="2" xfId="1" applyFont="1" applyFill="1" applyBorder="1" applyAlignment="1">
      <alignment horizontal="center" vertical="center" wrapText="1"/>
    </xf>
    <xf numFmtId="2" fontId="27" fillId="4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 vertical="center" wrapText="1"/>
    </xf>
    <xf numFmtId="2" fontId="2" fillId="0" borderId="2" xfId="1" applyNumberFormat="1" applyBorder="1" applyAlignment="1">
      <alignment horizontal="center" wrapText="1"/>
    </xf>
    <xf numFmtId="0" fontId="28" fillId="4" borderId="2" xfId="1" applyFont="1" applyFill="1" applyBorder="1" applyAlignment="1">
      <alignment horizontal="center"/>
    </xf>
    <xf numFmtId="0" fontId="28" fillId="4" borderId="2" xfId="1" applyFont="1" applyFill="1" applyBorder="1" applyAlignment="1">
      <alignment horizontal="left"/>
    </xf>
    <xf numFmtId="0" fontId="28" fillId="4" borderId="2" xfId="1" applyFont="1" applyFill="1" applyBorder="1"/>
    <xf numFmtId="2" fontId="28" fillId="4" borderId="2" xfId="1" applyNumberFormat="1" applyFont="1" applyFill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2" fontId="20" fillId="3" borderId="4" xfId="0" applyNumberFormat="1" applyFont="1" applyFill="1" applyBorder="1" applyAlignment="1">
      <alignment horizontal="center"/>
    </xf>
    <xf numFmtId="0" fontId="11" fillId="3" borderId="4" xfId="0" applyFont="1" applyFill="1" applyBorder="1"/>
    <xf numFmtId="0" fontId="13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/>
    </xf>
    <xf numFmtId="0" fontId="14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/>
    </xf>
    <xf numFmtId="2" fontId="14" fillId="0" borderId="4" xfId="1" applyNumberFormat="1" applyFont="1" applyBorder="1" applyAlignment="1">
      <alignment horizontal="center" vertical="center"/>
    </xf>
    <xf numFmtId="0" fontId="28" fillId="4" borderId="4" xfId="1" applyFont="1" applyFill="1" applyBorder="1" applyAlignment="1">
      <alignment horizontal="center"/>
    </xf>
    <xf numFmtId="0" fontId="28" fillId="4" borderId="4" xfId="1" applyFont="1" applyFill="1" applyBorder="1" applyAlignment="1">
      <alignment horizontal="left"/>
    </xf>
    <xf numFmtId="0" fontId="28" fillId="4" borderId="4" xfId="1" applyFont="1" applyFill="1" applyBorder="1"/>
    <xf numFmtId="2" fontId="28" fillId="4" borderId="4" xfId="1" applyNumberFormat="1" applyFont="1" applyFill="1" applyBorder="1" applyAlignment="1">
      <alignment horizontal="center"/>
    </xf>
    <xf numFmtId="4" fontId="2" fillId="0" borderId="4" xfId="1" applyNumberFormat="1" applyBorder="1" applyAlignment="1">
      <alignment horizontal="center" vertical="center" wrapText="1"/>
    </xf>
    <xf numFmtId="0" fontId="27" fillId="4" borderId="4" xfId="1" applyFont="1" applyFill="1" applyBorder="1" applyAlignment="1">
      <alignment horizontal="center"/>
    </xf>
    <xf numFmtId="0" fontId="27" fillId="4" borderId="4" xfId="1" applyFont="1" applyFill="1" applyBorder="1" applyAlignment="1">
      <alignment horizontal="left"/>
    </xf>
    <xf numFmtId="0" fontId="8" fillId="4" borderId="4" xfId="0" applyFont="1" applyFill="1" applyBorder="1"/>
    <xf numFmtId="2" fontId="27" fillId="4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4" fontId="27" fillId="4" borderId="4" xfId="1" applyNumberFormat="1" applyFont="1" applyFill="1" applyBorder="1" applyAlignment="1">
      <alignment horizontal="center"/>
    </xf>
    <xf numFmtId="0" fontId="29" fillId="4" borderId="2" xfId="1" applyFont="1" applyFill="1" applyBorder="1" applyAlignment="1">
      <alignment horizontal="center"/>
    </xf>
    <xf numFmtId="0" fontId="29" fillId="4" borderId="2" xfId="1" applyFont="1" applyFill="1" applyBorder="1" applyAlignment="1">
      <alignment horizontal="left" vertical="center"/>
    </xf>
    <xf numFmtId="0" fontId="29" fillId="4" borderId="2" xfId="1" applyFont="1" applyFill="1" applyBorder="1"/>
    <xf numFmtId="0" fontId="29" fillId="4" borderId="2" xfId="1" applyFont="1" applyFill="1" applyBorder="1" applyAlignment="1">
      <alignment horizontal="center" vertical="center"/>
    </xf>
    <xf numFmtId="4" fontId="29" fillId="4" borderId="2" xfId="1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/>
    </xf>
    <xf numFmtId="164" fontId="2" fillId="0" borderId="2" xfId="1" applyNumberFormat="1" applyBorder="1" applyAlignment="1">
      <alignment horizontal="center"/>
    </xf>
    <xf numFmtId="0" fontId="22" fillId="4" borderId="2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0" fontId="21" fillId="3" borderId="4" xfId="0" applyFont="1" applyFill="1" applyBorder="1"/>
    <xf numFmtId="2" fontId="21" fillId="3" borderId="4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/>
    <xf numFmtId="0" fontId="22" fillId="0" borderId="0" xfId="1" applyFont="1" applyFill="1" applyBorder="1" applyAlignment="1">
      <alignment horizontal="center"/>
    </xf>
    <xf numFmtId="2" fontId="22" fillId="0" borderId="0" xfId="1" applyNumberFormat="1" applyFont="1" applyFill="1" applyBorder="1" applyAlignment="1">
      <alignment horizontal="center"/>
    </xf>
    <xf numFmtId="0" fontId="22" fillId="0" borderId="4" xfId="1" applyFont="1" applyFill="1" applyBorder="1" applyAlignment="1">
      <alignment horizontal="left"/>
    </xf>
    <xf numFmtId="0" fontId="22" fillId="0" borderId="4" xfId="1" applyFont="1" applyFill="1" applyBorder="1"/>
    <xf numFmtId="0" fontId="22" fillId="0" borderId="4" xfId="1" applyFont="1" applyFill="1" applyBorder="1" applyAlignment="1">
      <alignment horizontal="center"/>
    </xf>
    <xf numFmtId="2" fontId="22" fillId="0" borderId="4" xfId="1" applyNumberFormat="1" applyFont="1" applyFill="1" applyBorder="1" applyAlignment="1">
      <alignment horizontal="center"/>
    </xf>
    <xf numFmtId="0" fontId="27" fillId="4" borderId="4" xfId="1" applyFont="1" applyFill="1" applyBorder="1"/>
    <xf numFmtId="2" fontId="8" fillId="3" borderId="0" xfId="0" applyNumberFormat="1" applyFont="1" applyFill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2" fontId="8" fillId="0" borderId="4" xfId="0" applyNumberFormat="1" applyFont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left"/>
    </xf>
    <xf numFmtId="2" fontId="31" fillId="4" borderId="4" xfId="0" applyNumberFormat="1" applyFont="1" applyFill="1" applyBorder="1" applyAlignment="1">
      <alignment horizontal="center"/>
    </xf>
    <xf numFmtId="0" fontId="0" fillId="0" borderId="4" xfId="0" applyBorder="1"/>
    <xf numFmtId="0" fontId="0" fillId="4" borderId="4" xfId="0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6" borderId="4" xfId="0" applyFont="1" applyFill="1" applyBorder="1" applyAlignment="1"/>
    <xf numFmtId="0" fontId="27" fillId="3" borderId="4" xfId="1" applyFont="1" applyFill="1" applyBorder="1"/>
    <xf numFmtId="2" fontId="32" fillId="3" borderId="4" xfId="1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" xfId="1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22" fillId="4" borderId="12" xfId="1" applyFont="1" applyFill="1" applyBorder="1" applyAlignment="1">
      <alignment horizontal="left" vertical="center" wrapText="1"/>
    </xf>
    <xf numFmtId="0" fontId="22" fillId="4" borderId="13" xfId="1" applyFont="1" applyFill="1" applyBorder="1" applyAlignment="1">
      <alignment horizontal="left" vertical="center" wrapText="1"/>
    </xf>
    <xf numFmtId="0" fontId="22" fillId="4" borderId="12" xfId="1" applyFont="1" applyFill="1" applyBorder="1" applyAlignment="1">
      <alignment horizontal="left"/>
    </xf>
    <xf numFmtId="0" fontId="22" fillId="4" borderId="13" xfId="1" applyFont="1" applyFill="1" applyBorder="1" applyAlignment="1">
      <alignment horizontal="left"/>
    </xf>
    <xf numFmtId="0" fontId="4" fillId="4" borderId="12" xfId="1" applyFont="1" applyFill="1" applyBorder="1" applyAlignment="1">
      <alignment horizontal="left" vertical="center" wrapText="1"/>
    </xf>
    <xf numFmtId="0" fontId="4" fillId="4" borderId="13" xfId="1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/>
    </xf>
    <xf numFmtId="0" fontId="21" fillId="4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">
    <cellStyle name="Excel Built-in Normal" xfId="1"/>
    <cellStyle name="Excel Built-in Normal_Третя лікарня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opLeftCell="A196" workbookViewId="0">
      <selection sqref="A1:F1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39" customHeight="1" x14ac:dyDescent="0.25">
      <c r="A1" s="245" t="s">
        <v>310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x14ac:dyDescent="0.25">
      <c r="A2" s="246" t="s">
        <v>8</v>
      </c>
      <c r="B2" s="246"/>
      <c r="C2" s="246"/>
      <c r="D2" s="246"/>
      <c r="E2" s="246"/>
      <c r="F2" s="246"/>
    </row>
    <row r="3" spans="1:12" ht="18.75" x14ac:dyDescent="0.3">
      <c r="A3" s="244" t="s">
        <v>6</v>
      </c>
      <c r="B3" s="244"/>
      <c r="C3" s="244"/>
      <c r="D3" s="244"/>
      <c r="E3" s="244"/>
      <c r="F3" s="244"/>
    </row>
    <row r="4" spans="1:12" ht="30" x14ac:dyDescent="0.25">
      <c r="A4" s="1" t="s">
        <v>0</v>
      </c>
      <c r="B4" s="1" t="s">
        <v>1</v>
      </c>
      <c r="C4" s="1" t="s">
        <v>7</v>
      </c>
      <c r="D4" s="1" t="s">
        <v>556</v>
      </c>
      <c r="E4" s="1" t="s">
        <v>3</v>
      </c>
      <c r="F4" s="1" t="s">
        <v>4</v>
      </c>
    </row>
    <row r="5" spans="1:12" ht="31.5" x14ac:dyDescent="0.25">
      <c r="A5" s="2">
        <v>1</v>
      </c>
      <c r="B5" s="133" t="s">
        <v>311</v>
      </c>
      <c r="C5" s="247" t="s">
        <v>553</v>
      </c>
      <c r="D5" s="130">
        <v>200</v>
      </c>
      <c r="E5" s="128">
        <v>400</v>
      </c>
      <c r="F5" s="128">
        <f>SUM(D5*E5)</f>
        <v>80000</v>
      </c>
    </row>
    <row r="6" spans="1:12" ht="31.5" x14ac:dyDescent="0.25">
      <c r="A6" s="2">
        <v>2</v>
      </c>
      <c r="B6" s="133" t="s">
        <v>312</v>
      </c>
      <c r="C6" s="248"/>
      <c r="D6" s="130">
        <v>4</v>
      </c>
      <c r="E6" s="128">
        <v>1350</v>
      </c>
      <c r="F6" s="128">
        <f>SUM(D6*E6)</f>
        <v>5400</v>
      </c>
    </row>
    <row r="7" spans="1:12" x14ac:dyDescent="0.25">
      <c r="A7" s="149"/>
      <c r="B7" s="150" t="s">
        <v>5</v>
      </c>
      <c r="C7" s="151"/>
      <c r="D7" s="149"/>
      <c r="E7" s="149"/>
      <c r="F7" s="152">
        <f>SUM(F5:F6)</f>
        <v>85400</v>
      </c>
    </row>
    <row r="8" spans="1:12" ht="18.75" x14ac:dyDescent="0.3">
      <c r="A8" s="240" t="s">
        <v>9</v>
      </c>
      <c r="B8" s="240"/>
      <c r="C8" s="240"/>
      <c r="D8" s="240"/>
      <c r="E8" s="240"/>
      <c r="F8" s="240"/>
    </row>
    <row r="9" spans="1:12" ht="30" x14ac:dyDescent="0.25">
      <c r="A9" s="1" t="s">
        <v>0</v>
      </c>
      <c r="B9" s="1" t="s">
        <v>1</v>
      </c>
      <c r="C9" s="1" t="s">
        <v>7</v>
      </c>
      <c r="D9" s="1" t="s">
        <v>2</v>
      </c>
      <c r="E9" s="1" t="s">
        <v>3</v>
      </c>
      <c r="F9" s="1" t="s">
        <v>4</v>
      </c>
    </row>
    <row r="10" spans="1:12" x14ac:dyDescent="0.25">
      <c r="A10" s="2"/>
      <c r="B10" s="3"/>
      <c r="C10" s="4"/>
      <c r="D10" s="2"/>
      <c r="E10" s="2"/>
      <c r="F10" s="2"/>
    </row>
    <row r="11" spans="1:12" x14ac:dyDescent="0.25">
      <c r="A11" s="149"/>
      <c r="B11" s="150" t="s">
        <v>5</v>
      </c>
      <c r="C11" s="151"/>
      <c r="D11" s="149"/>
      <c r="E11" s="149"/>
      <c r="F11" s="152">
        <f>SUM(F10:F10)</f>
        <v>0</v>
      </c>
    </row>
    <row r="12" spans="1:12" ht="18.75" x14ac:dyDescent="0.3">
      <c r="A12" s="240" t="s">
        <v>10</v>
      </c>
      <c r="B12" s="240"/>
      <c r="C12" s="240"/>
      <c r="D12" s="240"/>
      <c r="E12" s="240"/>
      <c r="F12" s="240"/>
    </row>
    <row r="13" spans="1:12" ht="30" x14ac:dyDescent="0.25">
      <c r="A13" s="1" t="s">
        <v>0</v>
      </c>
      <c r="B13" s="1" t="s">
        <v>1</v>
      </c>
      <c r="C13" s="1" t="s">
        <v>7</v>
      </c>
      <c r="D13" s="1" t="s">
        <v>2</v>
      </c>
      <c r="E13" s="1" t="s">
        <v>3</v>
      </c>
      <c r="F13" s="1" t="s">
        <v>4</v>
      </c>
    </row>
    <row r="14" spans="1:12" ht="30" x14ac:dyDescent="0.25">
      <c r="A14" s="17">
        <v>1</v>
      </c>
      <c r="B14" s="3" t="s">
        <v>38</v>
      </c>
      <c r="C14" s="17" t="s">
        <v>39</v>
      </c>
      <c r="D14" s="17">
        <v>5</v>
      </c>
      <c r="E14" s="128">
        <v>216</v>
      </c>
      <c r="F14" s="128">
        <f>SUM(D14*E14)</f>
        <v>1080</v>
      </c>
    </row>
    <row r="15" spans="1:12" x14ac:dyDescent="0.25">
      <c r="A15" s="17">
        <f>SUM(A14+1)</f>
        <v>2</v>
      </c>
      <c r="B15" s="3" t="s">
        <v>40</v>
      </c>
      <c r="C15" s="17" t="s">
        <v>39</v>
      </c>
      <c r="D15" s="17">
        <v>10</v>
      </c>
      <c r="E15" s="128">
        <v>80</v>
      </c>
      <c r="F15" s="128">
        <f t="shared" ref="F15:F37" si="0">SUM(D15*E15)</f>
        <v>800</v>
      </c>
    </row>
    <row r="16" spans="1:12" x14ac:dyDescent="0.25">
      <c r="A16" s="17">
        <f t="shared" ref="A16:A37" si="1">SUM(A15+1)</f>
        <v>3</v>
      </c>
      <c r="B16" s="3" t="s">
        <v>41</v>
      </c>
      <c r="C16" s="17" t="s">
        <v>39</v>
      </c>
      <c r="D16" s="17">
        <v>9</v>
      </c>
      <c r="E16" s="128">
        <v>120</v>
      </c>
      <c r="F16" s="128">
        <f t="shared" si="0"/>
        <v>1080</v>
      </c>
    </row>
    <row r="17" spans="1:6" ht="30" x14ac:dyDescent="0.25">
      <c r="A17" s="17">
        <f t="shared" si="1"/>
        <v>4</v>
      </c>
      <c r="B17" s="3" t="s">
        <v>42</v>
      </c>
      <c r="C17" s="17" t="s">
        <v>39</v>
      </c>
      <c r="D17" s="17">
        <v>600</v>
      </c>
      <c r="E17" s="128">
        <v>2.15</v>
      </c>
      <c r="F17" s="128">
        <f t="shared" si="0"/>
        <v>1290</v>
      </c>
    </row>
    <row r="18" spans="1:6" ht="30" x14ac:dyDescent="0.25">
      <c r="A18" s="17">
        <f t="shared" si="1"/>
        <v>5</v>
      </c>
      <c r="B18" s="3" t="s">
        <v>43</v>
      </c>
      <c r="C18" s="17" t="s">
        <v>39</v>
      </c>
      <c r="D18" s="17">
        <v>10</v>
      </c>
      <c r="E18" s="128">
        <v>50</v>
      </c>
      <c r="F18" s="128">
        <f t="shared" si="0"/>
        <v>500</v>
      </c>
    </row>
    <row r="19" spans="1:6" ht="30" x14ac:dyDescent="0.25">
      <c r="A19" s="17">
        <f t="shared" si="1"/>
        <v>6</v>
      </c>
      <c r="B19" s="3" t="s">
        <v>44</v>
      </c>
      <c r="C19" s="17" t="s">
        <v>39</v>
      </c>
      <c r="D19" s="17">
        <v>1</v>
      </c>
      <c r="E19" s="128">
        <v>450</v>
      </c>
      <c r="F19" s="128">
        <f t="shared" si="0"/>
        <v>450</v>
      </c>
    </row>
    <row r="20" spans="1:6" x14ac:dyDescent="0.25">
      <c r="A20" s="17">
        <f t="shared" si="1"/>
        <v>7</v>
      </c>
      <c r="B20" s="3" t="s">
        <v>45</v>
      </c>
      <c r="C20" s="17" t="s">
        <v>46</v>
      </c>
      <c r="D20" s="17">
        <v>10</v>
      </c>
      <c r="E20" s="128">
        <v>980</v>
      </c>
      <c r="F20" s="128">
        <f t="shared" si="0"/>
        <v>9800</v>
      </c>
    </row>
    <row r="21" spans="1:6" ht="45" x14ac:dyDescent="0.25">
      <c r="A21" s="17">
        <f t="shared" si="1"/>
        <v>8</v>
      </c>
      <c r="B21" s="3" t="s">
        <v>47</v>
      </c>
      <c r="C21" s="17" t="s">
        <v>48</v>
      </c>
      <c r="D21" s="17">
        <v>10</v>
      </c>
      <c r="E21" s="128">
        <v>450</v>
      </c>
      <c r="F21" s="128">
        <f t="shared" si="0"/>
        <v>4500</v>
      </c>
    </row>
    <row r="22" spans="1:6" ht="45" x14ac:dyDescent="0.25">
      <c r="A22" s="17">
        <f t="shared" si="1"/>
        <v>9</v>
      </c>
      <c r="B22" s="3" t="s">
        <v>49</v>
      </c>
      <c r="C22" s="17" t="s">
        <v>50</v>
      </c>
      <c r="D22" s="17">
        <v>950</v>
      </c>
      <c r="E22" s="128">
        <v>40</v>
      </c>
      <c r="F22" s="128">
        <f t="shared" si="0"/>
        <v>38000</v>
      </c>
    </row>
    <row r="23" spans="1:6" ht="30" x14ac:dyDescent="0.25">
      <c r="A23" s="17">
        <f t="shared" si="1"/>
        <v>10</v>
      </c>
      <c r="B23" s="3" t="s">
        <v>44</v>
      </c>
      <c r="C23" s="17" t="s">
        <v>50</v>
      </c>
      <c r="D23" s="17">
        <v>20</v>
      </c>
      <c r="E23" s="128">
        <v>980</v>
      </c>
      <c r="F23" s="128">
        <f t="shared" si="0"/>
        <v>19600</v>
      </c>
    </row>
    <row r="24" spans="1:6" ht="30" x14ac:dyDescent="0.25">
      <c r="A24" s="17">
        <f t="shared" si="1"/>
        <v>11</v>
      </c>
      <c r="B24" s="3" t="s">
        <v>44</v>
      </c>
      <c r="C24" s="17" t="s">
        <v>46</v>
      </c>
      <c r="D24" s="17">
        <v>20</v>
      </c>
      <c r="E24" s="128">
        <v>980</v>
      </c>
      <c r="F24" s="128">
        <f t="shared" si="0"/>
        <v>19600</v>
      </c>
    </row>
    <row r="25" spans="1:6" ht="30" x14ac:dyDescent="0.25">
      <c r="A25" s="17">
        <f t="shared" si="1"/>
        <v>12</v>
      </c>
      <c r="B25" s="3" t="s">
        <v>51</v>
      </c>
      <c r="C25" s="17" t="s">
        <v>50</v>
      </c>
      <c r="D25" s="17">
        <v>600</v>
      </c>
      <c r="E25" s="128">
        <v>10</v>
      </c>
      <c r="F25" s="128">
        <f t="shared" si="0"/>
        <v>6000</v>
      </c>
    </row>
    <row r="26" spans="1:6" ht="45" x14ac:dyDescent="0.25">
      <c r="A26" s="17">
        <f t="shared" si="1"/>
        <v>13</v>
      </c>
      <c r="B26" s="3" t="s">
        <v>52</v>
      </c>
      <c r="C26" s="17" t="s">
        <v>53</v>
      </c>
      <c r="D26" s="17">
        <v>59</v>
      </c>
      <c r="E26" s="128">
        <v>210</v>
      </c>
      <c r="F26" s="128">
        <f t="shared" si="0"/>
        <v>12390</v>
      </c>
    </row>
    <row r="27" spans="1:6" ht="30" x14ac:dyDescent="0.25">
      <c r="A27" s="17">
        <f t="shared" si="1"/>
        <v>14</v>
      </c>
      <c r="B27" s="3" t="s">
        <v>54</v>
      </c>
      <c r="C27" s="17" t="s">
        <v>50</v>
      </c>
      <c r="D27" s="17">
        <v>200</v>
      </c>
      <c r="E27" s="128">
        <v>180</v>
      </c>
      <c r="F27" s="128">
        <f t="shared" si="0"/>
        <v>36000</v>
      </c>
    </row>
    <row r="28" spans="1:6" ht="30" x14ac:dyDescent="0.25">
      <c r="A28" s="17">
        <f t="shared" si="1"/>
        <v>15</v>
      </c>
      <c r="B28" s="3" t="s">
        <v>55</v>
      </c>
      <c r="C28" s="17" t="s">
        <v>50</v>
      </c>
      <c r="D28" s="17">
        <v>50</v>
      </c>
      <c r="E28" s="128">
        <v>450</v>
      </c>
      <c r="F28" s="128">
        <f t="shared" si="0"/>
        <v>22500</v>
      </c>
    </row>
    <row r="29" spans="1:6" ht="30" x14ac:dyDescent="0.25">
      <c r="A29" s="17">
        <f t="shared" si="1"/>
        <v>16</v>
      </c>
      <c r="B29" s="3" t="s">
        <v>56</v>
      </c>
      <c r="C29" s="17" t="s">
        <v>57</v>
      </c>
      <c r="D29" s="17">
        <v>2</v>
      </c>
      <c r="E29" s="128">
        <v>3366</v>
      </c>
      <c r="F29" s="128">
        <f t="shared" si="0"/>
        <v>6732</v>
      </c>
    </row>
    <row r="30" spans="1:6" ht="30" x14ac:dyDescent="0.25">
      <c r="A30" s="17">
        <f t="shared" si="1"/>
        <v>17</v>
      </c>
      <c r="B30" s="3" t="s">
        <v>58</v>
      </c>
      <c r="C30" s="17" t="s">
        <v>59</v>
      </c>
      <c r="D30" s="17">
        <v>25</v>
      </c>
      <c r="E30" s="128">
        <v>40</v>
      </c>
      <c r="F30" s="128">
        <f t="shared" si="0"/>
        <v>1000</v>
      </c>
    </row>
    <row r="31" spans="1:6" ht="30" x14ac:dyDescent="0.25">
      <c r="A31" s="17">
        <f t="shared" si="1"/>
        <v>18</v>
      </c>
      <c r="B31" s="123" t="s">
        <v>60</v>
      </c>
      <c r="C31" s="116" t="s">
        <v>50</v>
      </c>
      <c r="D31" s="17">
        <v>20</v>
      </c>
      <c r="E31" s="128">
        <v>291.66000000000003</v>
      </c>
      <c r="F31" s="128">
        <f t="shared" si="0"/>
        <v>5833.2000000000007</v>
      </c>
    </row>
    <row r="32" spans="1:6" ht="30" x14ac:dyDescent="0.25">
      <c r="A32" s="17">
        <f t="shared" si="1"/>
        <v>19</v>
      </c>
      <c r="B32" s="126" t="s">
        <v>54</v>
      </c>
      <c r="C32" s="129" t="s">
        <v>61</v>
      </c>
      <c r="D32" s="130">
        <v>220</v>
      </c>
      <c r="E32" s="128">
        <v>180</v>
      </c>
      <c r="F32" s="128">
        <f t="shared" si="0"/>
        <v>39600</v>
      </c>
    </row>
    <row r="33" spans="1:6" ht="30" x14ac:dyDescent="0.25">
      <c r="A33" s="17">
        <f t="shared" si="1"/>
        <v>20</v>
      </c>
      <c r="B33" s="126" t="s">
        <v>62</v>
      </c>
      <c r="C33" s="129" t="s">
        <v>63</v>
      </c>
      <c r="D33" s="130">
        <v>50</v>
      </c>
      <c r="E33" s="128">
        <v>450</v>
      </c>
      <c r="F33" s="128">
        <f t="shared" si="0"/>
        <v>22500</v>
      </c>
    </row>
    <row r="34" spans="1:6" ht="30" x14ac:dyDescent="0.25">
      <c r="A34" s="17">
        <f t="shared" si="1"/>
        <v>21</v>
      </c>
      <c r="B34" s="126" t="s">
        <v>313</v>
      </c>
      <c r="C34" s="129" t="s">
        <v>314</v>
      </c>
      <c r="D34" s="130">
        <v>10</v>
      </c>
      <c r="E34" s="128">
        <v>450</v>
      </c>
      <c r="F34" s="128">
        <f t="shared" si="0"/>
        <v>4500</v>
      </c>
    </row>
    <row r="35" spans="1:6" x14ac:dyDescent="0.25">
      <c r="A35" s="17">
        <f t="shared" si="1"/>
        <v>22</v>
      </c>
      <c r="B35" s="124" t="s">
        <v>315</v>
      </c>
      <c r="C35" s="117" t="s">
        <v>314</v>
      </c>
      <c r="D35" s="17">
        <v>10</v>
      </c>
      <c r="E35" s="128">
        <v>40</v>
      </c>
      <c r="F35" s="128">
        <f t="shared" si="0"/>
        <v>400</v>
      </c>
    </row>
    <row r="36" spans="1:6" ht="30" x14ac:dyDescent="0.25">
      <c r="A36" s="17">
        <f t="shared" si="1"/>
        <v>23</v>
      </c>
      <c r="B36" s="3" t="s">
        <v>60</v>
      </c>
      <c r="C36" s="17" t="s">
        <v>316</v>
      </c>
      <c r="D36" s="17">
        <v>50</v>
      </c>
      <c r="E36" s="128">
        <v>268.33</v>
      </c>
      <c r="F36" s="128">
        <f t="shared" si="0"/>
        <v>13416.5</v>
      </c>
    </row>
    <row r="37" spans="1:6" x14ac:dyDescent="0.25">
      <c r="A37" s="17">
        <f t="shared" si="1"/>
        <v>24</v>
      </c>
      <c r="B37" s="3" t="s">
        <v>317</v>
      </c>
      <c r="C37" s="17" t="s">
        <v>318</v>
      </c>
      <c r="D37" s="17">
        <v>100</v>
      </c>
      <c r="E37" s="128">
        <v>7</v>
      </c>
      <c r="F37" s="128">
        <f t="shared" si="0"/>
        <v>700</v>
      </c>
    </row>
    <row r="38" spans="1:6" x14ac:dyDescent="0.25">
      <c r="A38" s="131"/>
      <c r="B38" s="131" t="s">
        <v>5</v>
      </c>
      <c r="C38" s="131"/>
      <c r="D38" s="131"/>
      <c r="E38" s="131"/>
      <c r="F38" s="132">
        <f>SUM(F14:F37)</f>
        <v>268271.7</v>
      </c>
    </row>
    <row r="39" spans="1:6" ht="18.75" x14ac:dyDescent="0.3">
      <c r="A39" s="240" t="s">
        <v>11</v>
      </c>
      <c r="B39" s="240"/>
      <c r="C39" s="240"/>
      <c r="D39" s="240"/>
      <c r="E39" s="240"/>
      <c r="F39" s="240"/>
    </row>
    <row r="40" spans="1:6" ht="30" x14ac:dyDescent="0.25">
      <c r="A40" s="1" t="s">
        <v>0</v>
      </c>
      <c r="B40" s="1" t="s">
        <v>1</v>
      </c>
      <c r="C40" s="1" t="s">
        <v>7</v>
      </c>
      <c r="D40" s="1" t="s">
        <v>2</v>
      </c>
      <c r="E40" s="1" t="s">
        <v>3</v>
      </c>
      <c r="F40" s="1" t="s">
        <v>4</v>
      </c>
    </row>
    <row r="41" spans="1:6" x14ac:dyDescent="0.25">
      <c r="A41" s="1">
        <v>1</v>
      </c>
      <c r="B41" s="12" t="s">
        <v>319</v>
      </c>
      <c r="C41" s="241" t="s">
        <v>554</v>
      </c>
      <c r="D41" s="1">
        <v>100</v>
      </c>
      <c r="E41" s="134">
        <v>5</v>
      </c>
      <c r="F41" s="134">
        <f>SUM(D41*E41)</f>
        <v>500</v>
      </c>
    </row>
    <row r="42" spans="1:6" x14ac:dyDescent="0.25">
      <c r="A42" s="1">
        <f>SUM(A41+1)</f>
        <v>2</v>
      </c>
      <c r="B42" s="12" t="s">
        <v>320</v>
      </c>
      <c r="C42" s="242"/>
      <c r="D42" s="1">
        <v>100</v>
      </c>
      <c r="E42" s="134">
        <v>6.47</v>
      </c>
      <c r="F42" s="134">
        <f t="shared" ref="F42:F105" si="2">SUM(D42*E42)</f>
        <v>647</v>
      </c>
    </row>
    <row r="43" spans="1:6" x14ac:dyDescent="0.25">
      <c r="A43" s="1">
        <f t="shared" ref="A43:A106" si="3">SUM(A42+1)</f>
        <v>3</v>
      </c>
      <c r="B43" s="12" t="s">
        <v>320</v>
      </c>
      <c r="C43" s="242"/>
      <c r="D43" s="1">
        <v>50</v>
      </c>
      <c r="E43" s="134">
        <v>3.9</v>
      </c>
      <c r="F43" s="134">
        <f t="shared" si="2"/>
        <v>195</v>
      </c>
    </row>
    <row r="44" spans="1:6" x14ac:dyDescent="0.25">
      <c r="A44" s="1">
        <f t="shared" si="3"/>
        <v>4</v>
      </c>
      <c r="B44" s="12" t="s">
        <v>321</v>
      </c>
      <c r="C44" s="242"/>
      <c r="D44" s="1">
        <v>150</v>
      </c>
      <c r="E44" s="134">
        <v>2.1800000000000002</v>
      </c>
      <c r="F44" s="134">
        <f t="shared" si="2"/>
        <v>327</v>
      </c>
    </row>
    <row r="45" spans="1:6" ht="45" x14ac:dyDescent="0.25">
      <c r="A45" s="1">
        <f t="shared" si="3"/>
        <v>5</v>
      </c>
      <c r="B45" s="65" t="s">
        <v>167</v>
      </c>
      <c r="C45" s="242"/>
      <c r="D45" s="1">
        <v>302</v>
      </c>
      <c r="E45" s="134">
        <v>1.84</v>
      </c>
      <c r="F45" s="134">
        <f t="shared" si="2"/>
        <v>555.68000000000006</v>
      </c>
    </row>
    <row r="46" spans="1:6" x14ac:dyDescent="0.25">
      <c r="A46" s="1">
        <f t="shared" si="3"/>
        <v>6</v>
      </c>
      <c r="B46" s="65" t="s">
        <v>322</v>
      </c>
      <c r="C46" s="242"/>
      <c r="D46" s="1">
        <v>98</v>
      </c>
      <c r="E46" s="134">
        <v>1.1399999999999999</v>
      </c>
      <c r="F46" s="134">
        <f t="shared" si="2"/>
        <v>111.71999999999998</v>
      </c>
    </row>
    <row r="47" spans="1:6" x14ac:dyDescent="0.25">
      <c r="A47" s="1">
        <f t="shared" si="3"/>
        <v>7</v>
      </c>
      <c r="B47" s="65" t="s">
        <v>322</v>
      </c>
      <c r="C47" s="242"/>
      <c r="D47" s="1">
        <v>100</v>
      </c>
      <c r="E47" s="134">
        <v>0.72</v>
      </c>
      <c r="F47" s="134">
        <f t="shared" si="2"/>
        <v>72</v>
      </c>
    </row>
    <row r="48" spans="1:6" x14ac:dyDescent="0.25">
      <c r="A48" s="1">
        <f t="shared" si="3"/>
        <v>8</v>
      </c>
      <c r="B48" s="65" t="s">
        <v>323</v>
      </c>
      <c r="C48" s="242"/>
      <c r="D48" s="1">
        <v>80</v>
      </c>
      <c r="E48" s="134">
        <v>1.7</v>
      </c>
      <c r="F48" s="134">
        <f t="shared" si="2"/>
        <v>136</v>
      </c>
    </row>
    <row r="49" spans="1:6" x14ac:dyDescent="0.25">
      <c r="A49" s="1">
        <f t="shared" si="3"/>
        <v>9</v>
      </c>
      <c r="B49" s="65" t="s">
        <v>324</v>
      </c>
      <c r="C49" s="242"/>
      <c r="D49" s="1">
        <v>100</v>
      </c>
      <c r="E49" s="134">
        <v>1.18</v>
      </c>
      <c r="F49" s="134">
        <f t="shared" si="2"/>
        <v>118</v>
      </c>
    </row>
    <row r="50" spans="1:6" x14ac:dyDescent="0.25">
      <c r="A50" s="1">
        <f t="shared" si="3"/>
        <v>10</v>
      </c>
      <c r="B50" s="65"/>
      <c r="C50" s="242"/>
      <c r="D50" s="1"/>
      <c r="E50" s="134"/>
      <c r="F50" s="134">
        <f t="shared" si="2"/>
        <v>0</v>
      </c>
    </row>
    <row r="51" spans="1:6" ht="30" x14ac:dyDescent="0.25">
      <c r="A51" s="1">
        <f t="shared" si="3"/>
        <v>11</v>
      </c>
      <c r="B51" s="65" t="s">
        <v>325</v>
      </c>
      <c r="C51" s="242"/>
      <c r="D51" s="1">
        <v>6</v>
      </c>
      <c r="E51" s="134">
        <v>47.08</v>
      </c>
      <c r="F51" s="134">
        <f t="shared" si="2"/>
        <v>282.48</v>
      </c>
    </row>
    <row r="52" spans="1:6" ht="30" x14ac:dyDescent="0.25">
      <c r="A52" s="1">
        <f t="shared" si="3"/>
        <v>12</v>
      </c>
      <c r="B52" s="65" t="s">
        <v>326</v>
      </c>
      <c r="C52" s="242"/>
      <c r="D52" s="1">
        <v>15</v>
      </c>
      <c r="E52" s="134">
        <v>20.22</v>
      </c>
      <c r="F52" s="134">
        <f t="shared" si="2"/>
        <v>303.29999999999995</v>
      </c>
    </row>
    <row r="53" spans="1:6" x14ac:dyDescent="0.25">
      <c r="A53" s="1">
        <f t="shared" si="3"/>
        <v>13</v>
      </c>
      <c r="B53" s="12" t="s">
        <v>327</v>
      </c>
      <c r="C53" s="242"/>
      <c r="D53" s="1">
        <v>20</v>
      </c>
      <c r="E53" s="134">
        <v>38.15</v>
      </c>
      <c r="F53" s="134">
        <f t="shared" si="2"/>
        <v>763</v>
      </c>
    </row>
    <row r="54" spans="1:6" x14ac:dyDescent="0.25">
      <c r="A54" s="1">
        <f t="shared" si="3"/>
        <v>14</v>
      </c>
      <c r="B54" s="12" t="s">
        <v>328</v>
      </c>
      <c r="C54" s="242"/>
      <c r="D54" s="1">
        <v>2</v>
      </c>
      <c r="E54" s="134">
        <v>19.62</v>
      </c>
      <c r="F54" s="134">
        <f t="shared" si="2"/>
        <v>39.24</v>
      </c>
    </row>
    <row r="55" spans="1:6" x14ac:dyDescent="0.25">
      <c r="A55" s="1">
        <f t="shared" si="3"/>
        <v>15</v>
      </c>
      <c r="B55" s="12" t="s">
        <v>329</v>
      </c>
      <c r="C55" s="242"/>
      <c r="D55" s="1">
        <v>6</v>
      </c>
      <c r="E55" s="134">
        <v>31.6</v>
      </c>
      <c r="F55" s="134">
        <f t="shared" si="2"/>
        <v>189.60000000000002</v>
      </c>
    </row>
    <row r="56" spans="1:6" x14ac:dyDescent="0.25">
      <c r="A56" s="1">
        <f t="shared" si="3"/>
        <v>16</v>
      </c>
      <c r="B56" s="12" t="s">
        <v>330</v>
      </c>
      <c r="C56" s="242"/>
      <c r="D56" s="1">
        <v>8</v>
      </c>
      <c r="E56" s="134">
        <v>3.81</v>
      </c>
      <c r="F56" s="134">
        <f t="shared" si="2"/>
        <v>30.48</v>
      </c>
    </row>
    <row r="57" spans="1:6" x14ac:dyDescent="0.25">
      <c r="A57" s="1">
        <f t="shared" si="3"/>
        <v>17</v>
      </c>
      <c r="B57" s="12" t="s">
        <v>331</v>
      </c>
      <c r="C57" s="242"/>
      <c r="D57" s="1">
        <v>4</v>
      </c>
      <c r="E57" s="134">
        <v>208.65</v>
      </c>
      <c r="F57" s="134">
        <f t="shared" si="2"/>
        <v>834.6</v>
      </c>
    </row>
    <row r="58" spans="1:6" x14ac:dyDescent="0.25">
      <c r="A58" s="1">
        <f t="shared" si="3"/>
        <v>18</v>
      </c>
      <c r="B58" s="12" t="s">
        <v>332</v>
      </c>
      <c r="C58" s="242"/>
      <c r="D58" s="1">
        <v>15</v>
      </c>
      <c r="E58" s="134">
        <v>159.38</v>
      </c>
      <c r="F58" s="134">
        <f t="shared" si="2"/>
        <v>2390.6999999999998</v>
      </c>
    </row>
    <row r="59" spans="1:6" x14ac:dyDescent="0.25">
      <c r="A59" s="1">
        <f t="shared" si="3"/>
        <v>19</v>
      </c>
      <c r="B59" s="12" t="s">
        <v>333</v>
      </c>
      <c r="C59" s="242"/>
      <c r="D59" s="1">
        <v>20</v>
      </c>
      <c r="E59" s="134">
        <v>93.82</v>
      </c>
      <c r="F59" s="134">
        <f t="shared" si="2"/>
        <v>1876.3999999999999</v>
      </c>
    </row>
    <row r="60" spans="1:6" x14ac:dyDescent="0.25">
      <c r="A60" s="1">
        <f t="shared" si="3"/>
        <v>20</v>
      </c>
      <c r="B60" s="12" t="s">
        <v>334</v>
      </c>
      <c r="C60" s="242"/>
      <c r="D60" s="1">
        <v>3</v>
      </c>
      <c r="E60" s="134">
        <v>43.94</v>
      </c>
      <c r="F60" s="134">
        <f t="shared" si="2"/>
        <v>131.82</v>
      </c>
    </row>
    <row r="61" spans="1:6" x14ac:dyDescent="0.25">
      <c r="A61" s="1">
        <f t="shared" si="3"/>
        <v>21</v>
      </c>
      <c r="B61" s="12" t="s">
        <v>335</v>
      </c>
      <c r="C61" s="242"/>
      <c r="D61" s="1">
        <v>8</v>
      </c>
      <c r="E61" s="134">
        <v>133.22</v>
      </c>
      <c r="F61" s="134">
        <f t="shared" si="2"/>
        <v>1065.76</v>
      </c>
    </row>
    <row r="62" spans="1:6" x14ac:dyDescent="0.25">
      <c r="A62" s="1">
        <f t="shared" si="3"/>
        <v>22</v>
      </c>
      <c r="B62" s="12" t="s">
        <v>336</v>
      </c>
      <c r="C62" s="242"/>
      <c r="D62" s="1">
        <v>10</v>
      </c>
      <c r="E62" s="134">
        <v>20.81</v>
      </c>
      <c r="F62" s="134">
        <f t="shared" si="2"/>
        <v>208.1</v>
      </c>
    </row>
    <row r="63" spans="1:6" x14ac:dyDescent="0.25">
      <c r="A63" s="1">
        <f t="shared" si="3"/>
        <v>23</v>
      </c>
      <c r="B63" s="12" t="s">
        <v>337</v>
      </c>
      <c r="C63" s="242"/>
      <c r="D63" s="1">
        <v>2</v>
      </c>
      <c r="E63" s="134">
        <v>38.89</v>
      </c>
      <c r="F63" s="134">
        <f t="shared" si="2"/>
        <v>77.78</v>
      </c>
    </row>
    <row r="64" spans="1:6" x14ac:dyDescent="0.25">
      <c r="A64" s="1">
        <f t="shared" si="3"/>
        <v>24</v>
      </c>
      <c r="B64" s="12" t="s">
        <v>338</v>
      </c>
      <c r="C64" s="242"/>
      <c r="D64" s="1">
        <v>1</v>
      </c>
      <c r="E64" s="134">
        <v>52.73</v>
      </c>
      <c r="F64" s="134">
        <f t="shared" si="2"/>
        <v>52.73</v>
      </c>
    </row>
    <row r="65" spans="1:6" x14ac:dyDescent="0.25">
      <c r="A65" s="1">
        <f t="shared" si="3"/>
        <v>25</v>
      </c>
      <c r="B65" s="12" t="s">
        <v>339</v>
      </c>
      <c r="C65" s="242"/>
      <c r="D65" s="1">
        <v>8</v>
      </c>
      <c r="E65" s="134">
        <v>21.81</v>
      </c>
      <c r="F65" s="134">
        <f t="shared" si="2"/>
        <v>174.48</v>
      </c>
    </row>
    <row r="66" spans="1:6" x14ac:dyDescent="0.25">
      <c r="A66" s="1">
        <f t="shared" si="3"/>
        <v>26</v>
      </c>
      <c r="B66" s="12" t="s">
        <v>340</v>
      </c>
      <c r="C66" s="242"/>
      <c r="D66" s="1">
        <v>15</v>
      </c>
      <c r="E66" s="134">
        <v>13.27</v>
      </c>
      <c r="F66" s="134">
        <f t="shared" si="2"/>
        <v>199.04999999999998</v>
      </c>
    </row>
    <row r="67" spans="1:6" x14ac:dyDescent="0.25">
      <c r="A67" s="1">
        <f t="shared" si="3"/>
        <v>27</v>
      </c>
      <c r="B67" s="12" t="s">
        <v>341</v>
      </c>
      <c r="C67" s="242"/>
      <c r="D67" s="1">
        <v>1</v>
      </c>
      <c r="E67" s="134">
        <v>286.49</v>
      </c>
      <c r="F67" s="134">
        <f t="shared" si="2"/>
        <v>286.49</v>
      </c>
    </row>
    <row r="68" spans="1:6" x14ac:dyDescent="0.25">
      <c r="A68" s="1">
        <f t="shared" si="3"/>
        <v>28</v>
      </c>
      <c r="B68" s="12" t="s">
        <v>342</v>
      </c>
      <c r="C68" s="242"/>
      <c r="D68" s="1">
        <v>15</v>
      </c>
      <c r="E68" s="134">
        <v>12.84</v>
      </c>
      <c r="F68" s="134">
        <f t="shared" si="2"/>
        <v>192.6</v>
      </c>
    </row>
    <row r="69" spans="1:6" x14ac:dyDescent="0.25">
      <c r="A69" s="1">
        <f t="shared" si="3"/>
        <v>29</v>
      </c>
      <c r="B69" s="12" t="s">
        <v>343</v>
      </c>
      <c r="C69" s="242"/>
      <c r="D69" s="1">
        <v>8</v>
      </c>
      <c r="E69" s="134">
        <v>20.65</v>
      </c>
      <c r="F69" s="134">
        <f t="shared" si="2"/>
        <v>165.2</v>
      </c>
    </row>
    <row r="70" spans="1:6" x14ac:dyDescent="0.25">
      <c r="A70" s="1">
        <f t="shared" si="3"/>
        <v>30</v>
      </c>
      <c r="B70" s="12" t="s">
        <v>344</v>
      </c>
      <c r="C70" s="242"/>
      <c r="D70" s="1">
        <v>15</v>
      </c>
      <c r="E70" s="134">
        <v>23.12</v>
      </c>
      <c r="F70" s="134">
        <f t="shared" si="2"/>
        <v>346.8</v>
      </c>
    </row>
    <row r="71" spans="1:6" x14ac:dyDescent="0.25">
      <c r="A71" s="1">
        <f t="shared" si="3"/>
        <v>31</v>
      </c>
      <c r="B71" s="12" t="s">
        <v>345</v>
      </c>
      <c r="C71" s="242"/>
      <c r="D71" s="1">
        <v>5</v>
      </c>
      <c r="E71" s="134">
        <v>7.32</v>
      </c>
      <c r="F71" s="134">
        <f t="shared" si="2"/>
        <v>36.6</v>
      </c>
    </row>
    <row r="72" spans="1:6" x14ac:dyDescent="0.25">
      <c r="A72" s="1">
        <f t="shared" si="3"/>
        <v>32</v>
      </c>
      <c r="B72" s="12" t="s">
        <v>346</v>
      </c>
      <c r="C72" s="242"/>
      <c r="D72" s="1">
        <v>25</v>
      </c>
      <c r="E72" s="134">
        <v>17.989999999999998</v>
      </c>
      <c r="F72" s="134">
        <f t="shared" si="2"/>
        <v>449.74999999999994</v>
      </c>
    </row>
    <row r="73" spans="1:6" x14ac:dyDescent="0.25">
      <c r="A73" s="1">
        <f t="shared" si="3"/>
        <v>33</v>
      </c>
      <c r="B73" s="12" t="s">
        <v>347</v>
      </c>
      <c r="C73" s="242"/>
      <c r="D73" s="1">
        <v>5</v>
      </c>
      <c r="E73" s="134">
        <v>214.18</v>
      </c>
      <c r="F73" s="134">
        <f t="shared" si="2"/>
        <v>1070.9000000000001</v>
      </c>
    </row>
    <row r="74" spans="1:6" x14ac:dyDescent="0.25">
      <c r="A74" s="1">
        <f t="shared" si="3"/>
        <v>34</v>
      </c>
      <c r="B74" s="12" t="s">
        <v>348</v>
      </c>
      <c r="C74" s="242"/>
      <c r="D74" s="1">
        <v>2</v>
      </c>
      <c r="E74" s="134">
        <v>89.71</v>
      </c>
      <c r="F74" s="134">
        <f t="shared" si="2"/>
        <v>179.42</v>
      </c>
    </row>
    <row r="75" spans="1:6" x14ac:dyDescent="0.25">
      <c r="A75" s="1">
        <f t="shared" si="3"/>
        <v>35</v>
      </c>
      <c r="B75" s="12" t="s">
        <v>349</v>
      </c>
      <c r="C75" s="242"/>
      <c r="D75" s="1">
        <v>22</v>
      </c>
      <c r="E75" s="134">
        <v>8.5069999999999997</v>
      </c>
      <c r="F75" s="134">
        <f t="shared" si="2"/>
        <v>187.154</v>
      </c>
    </row>
    <row r="76" spans="1:6" x14ac:dyDescent="0.25">
      <c r="A76" s="1">
        <f t="shared" si="3"/>
        <v>36</v>
      </c>
      <c r="B76" s="12" t="s">
        <v>350</v>
      </c>
      <c r="C76" s="242"/>
      <c r="D76" s="1">
        <v>3</v>
      </c>
      <c r="E76" s="134">
        <v>17.89</v>
      </c>
      <c r="F76" s="134">
        <f t="shared" si="2"/>
        <v>53.67</v>
      </c>
    </row>
    <row r="77" spans="1:6" x14ac:dyDescent="0.25">
      <c r="A77" s="1">
        <f t="shared" si="3"/>
        <v>37</v>
      </c>
      <c r="B77" s="12" t="s">
        <v>351</v>
      </c>
      <c r="C77" s="242"/>
      <c r="D77" s="1">
        <v>8</v>
      </c>
      <c r="E77" s="134">
        <v>18.940000000000001</v>
      </c>
      <c r="F77" s="134">
        <f t="shared" si="2"/>
        <v>151.52000000000001</v>
      </c>
    </row>
    <row r="78" spans="1:6" x14ac:dyDescent="0.25">
      <c r="A78" s="1">
        <f t="shared" si="3"/>
        <v>38</v>
      </c>
      <c r="B78" s="12" t="s">
        <v>352</v>
      </c>
      <c r="C78" s="242"/>
      <c r="D78" s="1">
        <v>4</v>
      </c>
      <c r="E78" s="134">
        <v>60.7</v>
      </c>
      <c r="F78" s="134">
        <f t="shared" si="2"/>
        <v>242.8</v>
      </c>
    </row>
    <row r="79" spans="1:6" x14ac:dyDescent="0.25">
      <c r="A79" s="1">
        <f t="shared" si="3"/>
        <v>39</v>
      </c>
      <c r="B79" s="12" t="s">
        <v>353</v>
      </c>
      <c r="C79" s="242"/>
      <c r="D79" s="1">
        <v>8</v>
      </c>
      <c r="E79" s="134">
        <v>29.62</v>
      </c>
      <c r="F79" s="134">
        <f t="shared" si="2"/>
        <v>236.96</v>
      </c>
    </row>
    <row r="80" spans="1:6" x14ac:dyDescent="0.25">
      <c r="A80" s="1">
        <f t="shared" si="3"/>
        <v>40</v>
      </c>
      <c r="B80" s="12" t="s">
        <v>354</v>
      </c>
      <c r="C80" s="242"/>
      <c r="D80" s="1">
        <v>40</v>
      </c>
      <c r="E80" s="134">
        <v>11.57</v>
      </c>
      <c r="F80" s="134">
        <f t="shared" si="2"/>
        <v>462.8</v>
      </c>
    </row>
    <row r="81" spans="1:6" x14ac:dyDescent="0.25">
      <c r="A81" s="1">
        <f t="shared" si="3"/>
        <v>41</v>
      </c>
      <c r="B81" s="12" t="s">
        <v>355</v>
      </c>
      <c r="C81" s="242"/>
      <c r="D81" s="1">
        <v>3</v>
      </c>
      <c r="E81" s="134">
        <v>92.56</v>
      </c>
      <c r="F81" s="134">
        <f t="shared" si="2"/>
        <v>277.68</v>
      </c>
    </row>
    <row r="82" spans="1:6" x14ac:dyDescent="0.25">
      <c r="A82" s="1">
        <f t="shared" si="3"/>
        <v>42</v>
      </c>
      <c r="B82" s="12" t="s">
        <v>356</v>
      </c>
      <c r="C82" s="242"/>
      <c r="D82" s="1">
        <v>1</v>
      </c>
      <c r="E82" s="134">
        <v>9.9700000000000006</v>
      </c>
      <c r="F82" s="134">
        <f t="shared" si="2"/>
        <v>9.9700000000000006</v>
      </c>
    </row>
    <row r="83" spans="1:6" x14ac:dyDescent="0.25">
      <c r="A83" s="1">
        <f t="shared" si="3"/>
        <v>43</v>
      </c>
      <c r="B83" s="12" t="s">
        <v>357</v>
      </c>
      <c r="C83" s="242"/>
      <c r="D83" s="1">
        <v>65</v>
      </c>
      <c r="E83" s="134">
        <v>12.94</v>
      </c>
      <c r="F83" s="134">
        <f t="shared" si="2"/>
        <v>841.1</v>
      </c>
    </row>
    <row r="84" spans="1:6" x14ac:dyDescent="0.25">
      <c r="A84" s="1">
        <f t="shared" si="3"/>
        <v>44</v>
      </c>
      <c r="B84" s="12" t="s">
        <v>358</v>
      </c>
      <c r="C84" s="242"/>
      <c r="D84" s="1">
        <v>50</v>
      </c>
      <c r="E84" s="134">
        <v>10.7</v>
      </c>
      <c r="F84" s="134">
        <f t="shared" si="2"/>
        <v>535</v>
      </c>
    </row>
    <row r="85" spans="1:6" x14ac:dyDescent="0.25">
      <c r="A85" s="1">
        <f t="shared" si="3"/>
        <v>45</v>
      </c>
      <c r="B85" s="12" t="s">
        <v>359</v>
      </c>
      <c r="C85" s="242"/>
      <c r="D85" s="1">
        <v>25</v>
      </c>
      <c r="E85" s="134">
        <v>9.41</v>
      </c>
      <c r="F85" s="134">
        <f t="shared" si="2"/>
        <v>235.25</v>
      </c>
    </row>
    <row r="86" spans="1:6" x14ac:dyDescent="0.25">
      <c r="A86" s="1">
        <f t="shared" si="3"/>
        <v>46</v>
      </c>
      <c r="B86" s="3" t="s">
        <v>360</v>
      </c>
      <c r="C86" s="242"/>
      <c r="D86" s="1">
        <v>15</v>
      </c>
      <c r="E86" s="134">
        <v>84.58</v>
      </c>
      <c r="F86" s="134">
        <f t="shared" si="2"/>
        <v>1268.7</v>
      </c>
    </row>
    <row r="87" spans="1:6" x14ac:dyDescent="0.25">
      <c r="A87" s="1">
        <f t="shared" si="3"/>
        <v>47</v>
      </c>
      <c r="B87" s="3" t="s">
        <v>361</v>
      </c>
      <c r="C87" s="242"/>
      <c r="D87" s="1">
        <v>5</v>
      </c>
      <c r="E87" s="134">
        <v>27.33</v>
      </c>
      <c r="F87" s="134">
        <f t="shared" si="2"/>
        <v>136.64999999999998</v>
      </c>
    </row>
    <row r="88" spans="1:6" x14ac:dyDescent="0.25">
      <c r="A88" s="1">
        <f t="shared" si="3"/>
        <v>48</v>
      </c>
      <c r="B88" s="3" t="s">
        <v>362</v>
      </c>
      <c r="C88" s="242"/>
      <c r="D88" s="1">
        <v>8</v>
      </c>
      <c r="E88" s="134">
        <v>28.83</v>
      </c>
      <c r="F88" s="134">
        <f t="shared" si="2"/>
        <v>230.64</v>
      </c>
    </row>
    <row r="89" spans="1:6" x14ac:dyDescent="0.25">
      <c r="A89" s="1">
        <f t="shared" si="3"/>
        <v>49</v>
      </c>
      <c r="B89" s="72" t="s">
        <v>363</v>
      </c>
      <c r="C89" s="242"/>
      <c r="D89" s="1">
        <v>10</v>
      </c>
      <c r="E89" s="134">
        <v>3.14</v>
      </c>
      <c r="F89" s="134">
        <f t="shared" si="2"/>
        <v>31.400000000000002</v>
      </c>
    </row>
    <row r="90" spans="1:6" x14ac:dyDescent="0.25">
      <c r="A90" s="1">
        <f t="shared" si="3"/>
        <v>50</v>
      </c>
      <c r="B90" s="12" t="s">
        <v>364</v>
      </c>
      <c r="C90" s="242"/>
      <c r="D90" s="1">
        <v>2</v>
      </c>
      <c r="E90" s="134">
        <v>30.7</v>
      </c>
      <c r="F90" s="134">
        <f t="shared" si="2"/>
        <v>61.4</v>
      </c>
    </row>
    <row r="91" spans="1:6" x14ac:dyDescent="0.25">
      <c r="A91" s="1">
        <f t="shared" si="3"/>
        <v>51</v>
      </c>
      <c r="B91" s="12" t="s">
        <v>365</v>
      </c>
      <c r="C91" s="242"/>
      <c r="D91" s="1">
        <v>2</v>
      </c>
      <c r="E91" s="134">
        <v>180.08</v>
      </c>
      <c r="F91" s="134">
        <f t="shared" si="2"/>
        <v>360.16</v>
      </c>
    </row>
    <row r="92" spans="1:6" x14ac:dyDescent="0.25">
      <c r="A92" s="1">
        <f t="shared" si="3"/>
        <v>52</v>
      </c>
      <c r="B92" s="12" t="s">
        <v>366</v>
      </c>
      <c r="C92" s="242"/>
      <c r="D92" s="1">
        <v>20</v>
      </c>
      <c r="E92" s="134">
        <v>49.81</v>
      </c>
      <c r="F92" s="134">
        <f t="shared" si="2"/>
        <v>996.2</v>
      </c>
    </row>
    <row r="93" spans="1:6" x14ac:dyDescent="0.25">
      <c r="A93" s="1">
        <f t="shared" si="3"/>
        <v>53</v>
      </c>
      <c r="B93" s="12" t="s">
        <v>367</v>
      </c>
      <c r="C93" s="242"/>
      <c r="D93" s="1">
        <v>10</v>
      </c>
      <c r="E93" s="134">
        <v>54.18</v>
      </c>
      <c r="F93" s="134">
        <f t="shared" si="2"/>
        <v>541.79999999999995</v>
      </c>
    </row>
    <row r="94" spans="1:6" x14ac:dyDescent="0.25">
      <c r="A94" s="1">
        <f t="shared" si="3"/>
        <v>54</v>
      </c>
      <c r="B94" s="12" t="s">
        <v>368</v>
      </c>
      <c r="C94" s="242"/>
      <c r="D94" s="1">
        <v>20</v>
      </c>
      <c r="E94" s="134">
        <v>90.18</v>
      </c>
      <c r="F94" s="134">
        <f t="shared" si="2"/>
        <v>1803.6000000000001</v>
      </c>
    </row>
    <row r="95" spans="1:6" x14ac:dyDescent="0.25">
      <c r="A95" s="1">
        <f t="shared" si="3"/>
        <v>55</v>
      </c>
      <c r="B95" s="12" t="s">
        <v>369</v>
      </c>
      <c r="C95" s="242"/>
      <c r="D95" s="1">
        <v>20</v>
      </c>
      <c r="E95" s="134">
        <v>25.68</v>
      </c>
      <c r="F95" s="134">
        <f t="shared" si="2"/>
        <v>513.6</v>
      </c>
    </row>
    <row r="96" spans="1:6" x14ac:dyDescent="0.25">
      <c r="A96" s="1">
        <f t="shared" si="3"/>
        <v>56</v>
      </c>
      <c r="B96" s="12" t="s">
        <v>370</v>
      </c>
      <c r="C96" s="242"/>
      <c r="D96" s="1">
        <v>33</v>
      </c>
      <c r="E96" s="134">
        <v>11.79</v>
      </c>
      <c r="F96" s="134">
        <f t="shared" si="2"/>
        <v>389.07</v>
      </c>
    </row>
    <row r="97" spans="1:6" x14ac:dyDescent="0.25">
      <c r="A97" s="1">
        <f t="shared" si="3"/>
        <v>57</v>
      </c>
      <c r="B97" s="12" t="s">
        <v>371</v>
      </c>
      <c r="C97" s="242"/>
      <c r="D97" s="1">
        <v>110</v>
      </c>
      <c r="E97" s="134">
        <v>46.502200000000002</v>
      </c>
      <c r="F97" s="134">
        <f t="shared" si="2"/>
        <v>5115.2420000000002</v>
      </c>
    </row>
    <row r="98" spans="1:6" x14ac:dyDescent="0.25">
      <c r="A98" s="1">
        <f t="shared" si="3"/>
        <v>58</v>
      </c>
      <c r="B98" s="12" t="s">
        <v>372</v>
      </c>
      <c r="C98" s="242"/>
      <c r="D98" s="1">
        <v>20</v>
      </c>
      <c r="E98" s="134">
        <v>82.38</v>
      </c>
      <c r="F98" s="134">
        <f t="shared" si="2"/>
        <v>1647.6</v>
      </c>
    </row>
    <row r="99" spans="1:6" x14ac:dyDescent="0.25">
      <c r="A99" s="1">
        <f t="shared" si="3"/>
        <v>59</v>
      </c>
      <c r="B99" s="12" t="s">
        <v>373</v>
      </c>
      <c r="C99" s="242"/>
      <c r="D99" s="1">
        <v>33</v>
      </c>
      <c r="E99" s="134">
        <v>14.79</v>
      </c>
      <c r="F99" s="134">
        <f t="shared" si="2"/>
        <v>488.07</v>
      </c>
    </row>
    <row r="100" spans="1:6" x14ac:dyDescent="0.25">
      <c r="A100" s="1">
        <f t="shared" si="3"/>
        <v>60</v>
      </c>
      <c r="B100" s="12" t="s">
        <v>374</v>
      </c>
      <c r="C100" s="242"/>
      <c r="D100" s="1">
        <v>50</v>
      </c>
      <c r="E100" s="134">
        <v>44.73</v>
      </c>
      <c r="F100" s="134">
        <f t="shared" si="2"/>
        <v>2236.5</v>
      </c>
    </row>
    <row r="101" spans="1:6" x14ac:dyDescent="0.25">
      <c r="A101" s="1">
        <f t="shared" si="3"/>
        <v>61</v>
      </c>
      <c r="B101" s="12" t="s">
        <v>375</v>
      </c>
      <c r="C101" s="242"/>
      <c r="D101" s="1">
        <v>6</v>
      </c>
      <c r="E101" s="134">
        <v>112.67100000000001</v>
      </c>
      <c r="F101" s="134">
        <f t="shared" si="2"/>
        <v>676.02600000000007</v>
      </c>
    </row>
    <row r="102" spans="1:6" x14ac:dyDescent="0.25">
      <c r="A102" s="1">
        <f t="shared" si="3"/>
        <v>62</v>
      </c>
      <c r="B102" s="12" t="s">
        <v>376</v>
      </c>
      <c r="C102" s="242"/>
      <c r="D102" s="1">
        <v>40</v>
      </c>
      <c r="E102" s="134">
        <v>20.329999999999998</v>
      </c>
      <c r="F102" s="134">
        <f t="shared" si="2"/>
        <v>813.19999999999993</v>
      </c>
    </row>
    <row r="103" spans="1:6" x14ac:dyDescent="0.25">
      <c r="A103" s="1">
        <f t="shared" si="3"/>
        <v>63</v>
      </c>
      <c r="B103" s="3" t="s">
        <v>376</v>
      </c>
      <c r="C103" s="242"/>
      <c r="D103" s="1">
        <v>10</v>
      </c>
      <c r="E103" s="134">
        <v>13.49</v>
      </c>
      <c r="F103" s="134">
        <f t="shared" si="2"/>
        <v>134.9</v>
      </c>
    </row>
    <row r="104" spans="1:6" x14ac:dyDescent="0.25">
      <c r="A104" s="1">
        <f t="shared" si="3"/>
        <v>64</v>
      </c>
      <c r="B104" s="3" t="s">
        <v>377</v>
      </c>
      <c r="C104" s="242"/>
      <c r="D104" s="1">
        <v>160</v>
      </c>
      <c r="E104" s="134">
        <v>3.2710599999999999</v>
      </c>
      <c r="F104" s="134">
        <f t="shared" si="2"/>
        <v>523.36959999999999</v>
      </c>
    </row>
    <row r="105" spans="1:6" x14ac:dyDescent="0.25">
      <c r="A105" s="1">
        <f t="shared" si="3"/>
        <v>65</v>
      </c>
      <c r="B105" s="72" t="s">
        <v>378</v>
      </c>
      <c r="C105" s="242"/>
      <c r="D105" s="1">
        <v>400</v>
      </c>
      <c r="E105" s="134">
        <v>5.1401700000000003</v>
      </c>
      <c r="F105" s="134">
        <f t="shared" si="2"/>
        <v>2056.0680000000002</v>
      </c>
    </row>
    <row r="106" spans="1:6" x14ac:dyDescent="0.25">
      <c r="A106" s="1">
        <f t="shared" si="3"/>
        <v>66</v>
      </c>
      <c r="B106" s="12" t="s">
        <v>379</v>
      </c>
      <c r="C106" s="242"/>
      <c r="D106" s="1">
        <v>10</v>
      </c>
      <c r="E106" s="134">
        <v>12.55</v>
      </c>
      <c r="F106" s="134">
        <f t="shared" ref="F106:F109" si="4">SUM(D106*E106)</f>
        <v>125.5</v>
      </c>
    </row>
    <row r="107" spans="1:6" x14ac:dyDescent="0.25">
      <c r="A107" s="1">
        <f t="shared" ref="A107:A109" si="5">SUM(A106+1)</f>
        <v>67</v>
      </c>
      <c r="B107" s="3" t="s">
        <v>380</v>
      </c>
      <c r="C107" s="242"/>
      <c r="D107" s="17">
        <v>3</v>
      </c>
      <c r="E107" s="128">
        <v>73.739999999999995</v>
      </c>
      <c r="F107" s="134">
        <f t="shared" si="4"/>
        <v>221.21999999999997</v>
      </c>
    </row>
    <row r="108" spans="1:6" ht="25.5" customHeight="1" x14ac:dyDescent="0.25">
      <c r="A108" s="1">
        <f t="shared" si="5"/>
        <v>68</v>
      </c>
      <c r="B108" s="3" t="s">
        <v>381</v>
      </c>
      <c r="C108" s="242"/>
      <c r="D108" s="17">
        <v>3</v>
      </c>
      <c r="E108" s="128">
        <v>210.7</v>
      </c>
      <c r="F108" s="134">
        <f t="shared" si="4"/>
        <v>632.09999999999991</v>
      </c>
    </row>
    <row r="109" spans="1:6" ht="27" customHeight="1" x14ac:dyDescent="0.25">
      <c r="A109" s="1">
        <f t="shared" si="5"/>
        <v>69</v>
      </c>
      <c r="B109" s="72" t="s">
        <v>382</v>
      </c>
      <c r="C109" s="243"/>
      <c r="D109" s="17">
        <v>2</v>
      </c>
      <c r="E109" s="128">
        <v>242.5</v>
      </c>
      <c r="F109" s="134">
        <f t="shared" si="4"/>
        <v>485</v>
      </c>
    </row>
    <row r="110" spans="1:6" x14ac:dyDescent="0.25">
      <c r="A110" s="131"/>
      <c r="B110" s="131" t="s">
        <v>383</v>
      </c>
      <c r="C110" s="131"/>
      <c r="D110" s="131"/>
      <c r="E110" s="131"/>
      <c r="F110" s="132">
        <f>SUM(F41:F109)</f>
        <v>38731.599599999994</v>
      </c>
    </row>
    <row r="111" spans="1:6" ht="18.75" x14ac:dyDescent="0.3">
      <c r="A111" s="240"/>
      <c r="B111" s="240"/>
      <c r="C111" s="240"/>
      <c r="D111" s="240"/>
      <c r="E111" s="240"/>
      <c r="F111" s="240"/>
    </row>
    <row r="112" spans="1:6" ht="30" x14ac:dyDescent="0.25">
      <c r="A112" s="1" t="s">
        <v>0</v>
      </c>
      <c r="B112" s="1" t="s">
        <v>1</v>
      </c>
      <c r="C112" s="1" t="s">
        <v>7</v>
      </c>
      <c r="D112" s="1" t="s">
        <v>2</v>
      </c>
      <c r="E112" s="1" t="s">
        <v>3</v>
      </c>
      <c r="F112" s="1" t="s">
        <v>4</v>
      </c>
    </row>
    <row r="113" spans="1:6" x14ac:dyDescent="0.25">
      <c r="A113" s="2"/>
      <c r="B113" s="3"/>
      <c r="C113" s="4"/>
      <c r="D113" s="2"/>
      <c r="E113" s="2"/>
      <c r="F113" s="2"/>
    </row>
    <row r="114" spans="1:6" x14ac:dyDescent="0.25">
      <c r="A114" s="2"/>
      <c r="B114" s="3"/>
      <c r="C114" s="4"/>
      <c r="D114" s="2"/>
      <c r="E114" s="2"/>
      <c r="F114" s="2"/>
    </row>
    <row r="115" spans="1:6" x14ac:dyDescent="0.25">
      <c r="A115" s="2"/>
      <c r="B115" s="3"/>
      <c r="C115" s="4"/>
      <c r="D115" s="2"/>
      <c r="E115" s="2"/>
      <c r="F115" s="2"/>
    </row>
    <row r="116" spans="1:6" x14ac:dyDescent="0.25">
      <c r="A116" s="149"/>
      <c r="B116" s="150" t="s">
        <v>5</v>
      </c>
      <c r="C116" s="151"/>
      <c r="D116" s="149"/>
      <c r="E116" s="149"/>
      <c r="F116" s="152">
        <f>SUM(F113:F115)</f>
        <v>0</v>
      </c>
    </row>
    <row r="118" spans="1:6" x14ac:dyDescent="0.25">
      <c r="A118" s="147"/>
      <c r="B118" s="147" t="s">
        <v>5</v>
      </c>
      <c r="C118" s="147"/>
      <c r="D118" s="147"/>
      <c r="E118" s="147"/>
      <c r="F118" s="146">
        <f>SUM(F7+F11+F38+F110+F116)</f>
        <v>392403.29960000003</v>
      </c>
    </row>
    <row r="119" spans="1:6" ht="18.75" x14ac:dyDescent="0.3">
      <c r="A119" s="240" t="s">
        <v>558</v>
      </c>
      <c r="B119" s="240"/>
      <c r="C119" s="240"/>
      <c r="D119" s="240"/>
      <c r="E119" s="240"/>
      <c r="F119" s="240"/>
    </row>
    <row r="120" spans="1:6" ht="18.75" x14ac:dyDescent="0.25">
      <c r="A120" s="238" t="s">
        <v>573</v>
      </c>
      <c r="B120" s="238"/>
      <c r="C120" s="238"/>
      <c r="D120" s="238"/>
      <c r="E120" s="238"/>
      <c r="F120" s="238"/>
    </row>
    <row r="121" spans="1:6" ht="60" x14ac:dyDescent="0.25">
      <c r="A121" s="216" t="s">
        <v>574</v>
      </c>
      <c r="B121" s="216" t="s">
        <v>575</v>
      </c>
      <c r="C121" s="216" t="s">
        <v>576</v>
      </c>
      <c r="D121" s="216" t="s">
        <v>577</v>
      </c>
      <c r="E121" s="216" t="s">
        <v>3</v>
      </c>
      <c r="F121" s="216" t="s">
        <v>4</v>
      </c>
    </row>
    <row r="122" spans="1:6" x14ac:dyDescent="0.25">
      <c r="A122" s="34">
        <v>1</v>
      </c>
      <c r="B122" s="217" t="s">
        <v>578</v>
      </c>
      <c r="C122" s="217" t="s">
        <v>579</v>
      </c>
      <c r="D122" s="34">
        <v>120</v>
      </c>
      <c r="E122" s="218">
        <v>100</v>
      </c>
      <c r="F122" s="218">
        <f>SUM(D122*E122)</f>
        <v>12000</v>
      </c>
    </row>
    <row r="123" spans="1:6" ht="30" x14ac:dyDescent="0.25">
      <c r="A123" s="34">
        <v>2</v>
      </c>
      <c r="B123" s="219" t="s">
        <v>580</v>
      </c>
      <c r="C123" s="217" t="s">
        <v>579</v>
      </c>
      <c r="D123" s="34">
        <v>40</v>
      </c>
      <c r="E123" s="218">
        <v>330</v>
      </c>
      <c r="F123" s="218">
        <f t="shared" ref="F123:F130" si="6">SUM(D123*E123)</f>
        <v>13200</v>
      </c>
    </row>
    <row r="124" spans="1:6" x14ac:dyDescent="0.25">
      <c r="A124" s="34">
        <v>3</v>
      </c>
      <c r="B124" s="217" t="s">
        <v>581</v>
      </c>
      <c r="C124" s="217" t="s">
        <v>579</v>
      </c>
      <c r="D124" s="34">
        <v>16</v>
      </c>
      <c r="E124" s="218">
        <v>330</v>
      </c>
      <c r="F124" s="218">
        <f t="shared" si="6"/>
        <v>5280</v>
      </c>
    </row>
    <row r="125" spans="1:6" ht="30" x14ac:dyDescent="0.25">
      <c r="A125" s="34">
        <v>4</v>
      </c>
      <c r="B125" s="219" t="s">
        <v>582</v>
      </c>
      <c r="C125" s="217" t="s">
        <v>583</v>
      </c>
      <c r="D125" s="34">
        <v>1514</v>
      </c>
      <c r="E125" s="218">
        <v>29.68</v>
      </c>
      <c r="F125" s="218">
        <f t="shared" si="6"/>
        <v>44935.519999999997</v>
      </c>
    </row>
    <row r="126" spans="1:6" x14ac:dyDescent="0.25">
      <c r="A126" s="34">
        <v>5</v>
      </c>
      <c r="B126" s="217" t="s">
        <v>584</v>
      </c>
      <c r="C126" s="217" t="s">
        <v>585</v>
      </c>
      <c r="D126" s="34">
        <v>2</v>
      </c>
      <c r="E126" s="218">
        <v>321.62</v>
      </c>
      <c r="F126" s="218">
        <f t="shared" si="6"/>
        <v>643.24</v>
      </c>
    </row>
    <row r="127" spans="1:6" x14ac:dyDescent="0.25">
      <c r="A127" s="34">
        <v>6</v>
      </c>
      <c r="B127" s="217" t="s">
        <v>584</v>
      </c>
      <c r="C127" s="217" t="s">
        <v>585</v>
      </c>
      <c r="D127" s="34">
        <v>10</v>
      </c>
      <c r="E127" s="218">
        <v>324.14999999999998</v>
      </c>
      <c r="F127" s="218">
        <f t="shared" si="6"/>
        <v>3241.5</v>
      </c>
    </row>
    <row r="128" spans="1:6" x14ac:dyDescent="0.25">
      <c r="A128" s="34">
        <v>7</v>
      </c>
      <c r="B128" s="217" t="s">
        <v>586</v>
      </c>
      <c r="C128" s="217" t="s">
        <v>587</v>
      </c>
      <c r="D128" s="34">
        <v>5</v>
      </c>
      <c r="E128" s="218">
        <v>491.13</v>
      </c>
      <c r="F128" s="218">
        <f t="shared" si="6"/>
        <v>2455.65</v>
      </c>
    </row>
    <row r="129" spans="1:6" x14ac:dyDescent="0.25">
      <c r="A129" s="34">
        <v>8</v>
      </c>
      <c r="B129" s="217" t="s">
        <v>588</v>
      </c>
      <c r="C129" s="217" t="s">
        <v>587</v>
      </c>
      <c r="D129" s="34">
        <v>5</v>
      </c>
      <c r="E129" s="218">
        <v>107</v>
      </c>
      <c r="F129" s="218">
        <f t="shared" si="6"/>
        <v>535</v>
      </c>
    </row>
    <row r="130" spans="1:6" x14ac:dyDescent="0.25">
      <c r="A130" s="34">
        <v>9</v>
      </c>
      <c r="B130" s="217" t="s">
        <v>589</v>
      </c>
      <c r="C130" s="217" t="s">
        <v>587</v>
      </c>
      <c r="D130" s="34">
        <v>51</v>
      </c>
      <c r="E130" s="218">
        <v>353.1</v>
      </c>
      <c r="F130" s="218">
        <f t="shared" si="6"/>
        <v>18008.100000000002</v>
      </c>
    </row>
    <row r="131" spans="1:6" ht="39" x14ac:dyDescent="0.25">
      <c r="A131" s="34">
        <v>10</v>
      </c>
      <c r="B131" s="220" t="s">
        <v>590</v>
      </c>
      <c r="C131" s="217" t="s">
        <v>591</v>
      </c>
      <c r="D131" s="34">
        <v>150</v>
      </c>
      <c r="E131" s="218">
        <v>11.53</v>
      </c>
      <c r="F131" s="218">
        <v>1730.19</v>
      </c>
    </row>
    <row r="132" spans="1:6" ht="26.25" x14ac:dyDescent="0.25">
      <c r="A132" s="34">
        <v>11</v>
      </c>
      <c r="B132" s="220" t="s">
        <v>592</v>
      </c>
      <c r="C132" s="217" t="s">
        <v>591</v>
      </c>
      <c r="D132" s="34">
        <v>50</v>
      </c>
      <c r="E132" s="218">
        <v>45.83</v>
      </c>
      <c r="F132" s="218">
        <v>2291.41</v>
      </c>
    </row>
    <row r="133" spans="1:6" ht="39" x14ac:dyDescent="0.25">
      <c r="A133" s="34">
        <v>12</v>
      </c>
      <c r="B133" s="220" t="s">
        <v>593</v>
      </c>
      <c r="C133" s="217" t="s">
        <v>591</v>
      </c>
      <c r="D133" s="34">
        <v>130</v>
      </c>
      <c r="E133" s="218">
        <v>8.74</v>
      </c>
      <c r="F133" s="218">
        <v>1136.2</v>
      </c>
    </row>
    <row r="134" spans="1:6" ht="39" x14ac:dyDescent="0.25">
      <c r="A134" s="34">
        <v>13</v>
      </c>
      <c r="B134" s="220" t="s">
        <v>594</v>
      </c>
      <c r="C134" s="217" t="s">
        <v>591</v>
      </c>
      <c r="D134" s="34">
        <v>27</v>
      </c>
      <c r="E134" s="218">
        <v>360.04</v>
      </c>
      <c r="F134" s="218">
        <v>9721.2000000000007</v>
      </c>
    </row>
    <row r="135" spans="1:6" ht="39" x14ac:dyDescent="0.25">
      <c r="A135" s="34">
        <v>14</v>
      </c>
      <c r="B135" s="220" t="s">
        <v>595</v>
      </c>
      <c r="C135" s="217" t="s">
        <v>591</v>
      </c>
      <c r="D135" s="34">
        <v>50</v>
      </c>
      <c r="E135" s="218">
        <v>85.67</v>
      </c>
      <c r="F135" s="218">
        <v>4283.5</v>
      </c>
    </row>
    <row r="136" spans="1:6" ht="51.75" x14ac:dyDescent="0.25">
      <c r="A136" s="34">
        <v>15</v>
      </c>
      <c r="B136" s="220" t="s">
        <v>596</v>
      </c>
      <c r="C136" s="217" t="s">
        <v>591</v>
      </c>
      <c r="D136" s="34">
        <v>20</v>
      </c>
      <c r="E136" s="218">
        <v>210.66</v>
      </c>
      <c r="F136" s="218">
        <v>4213.2</v>
      </c>
    </row>
    <row r="137" spans="1:6" ht="51.75" x14ac:dyDescent="0.25">
      <c r="A137" s="34">
        <v>16</v>
      </c>
      <c r="B137" s="220" t="s">
        <v>597</v>
      </c>
      <c r="C137" s="217" t="s">
        <v>591</v>
      </c>
      <c r="D137" s="34">
        <v>14</v>
      </c>
      <c r="E137" s="218">
        <v>382.53</v>
      </c>
      <c r="F137" s="221">
        <v>5355.42</v>
      </c>
    </row>
    <row r="138" spans="1:6" ht="39" x14ac:dyDescent="0.25">
      <c r="A138" s="34">
        <v>17</v>
      </c>
      <c r="B138" s="220" t="s">
        <v>598</v>
      </c>
      <c r="C138" s="217" t="s">
        <v>591</v>
      </c>
      <c r="D138" s="34">
        <v>11</v>
      </c>
      <c r="E138" s="218">
        <v>423.72</v>
      </c>
      <c r="F138" s="218">
        <v>4660.92</v>
      </c>
    </row>
    <row r="139" spans="1:6" ht="39" x14ac:dyDescent="0.25">
      <c r="A139" s="34">
        <v>18</v>
      </c>
      <c r="B139" s="220" t="s">
        <v>599</v>
      </c>
      <c r="C139" s="217" t="s">
        <v>591</v>
      </c>
      <c r="D139" s="34">
        <v>50</v>
      </c>
      <c r="E139" s="218">
        <v>13.86</v>
      </c>
      <c r="F139" s="218">
        <v>692.83</v>
      </c>
    </row>
    <row r="140" spans="1:6" ht="51.75" x14ac:dyDescent="0.25">
      <c r="A140" s="34">
        <v>19</v>
      </c>
      <c r="B140" s="220" t="s">
        <v>600</v>
      </c>
      <c r="C140" s="217" t="s">
        <v>591</v>
      </c>
      <c r="D140" s="34">
        <v>186</v>
      </c>
      <c r="E140" s="218">
        <v>43.65</v>
      </c>
      <c r="F140" s="218">
        <v>8118.03</v>
      </c>
    </row>
    <row r="141" spans="1:6" ht="39" x14ac:dyDescent="0.25">
      <c r="A141" s="34">
        <v>20</v>
      </c>
      <c r="B141" s="220" t="s">
        <v>601</v>
      </c>
      <c r="C141" s="217" t="s">
        <v>591</v>
      </c>
      <c r="D141" s="34">
        <v>10</v>
      </c>
      <c r="E141" s="218">
        <v>17.989999999999998</v>
      </c>
      <c r="F141" s="218">
        <v>179.87</v>
      </c>
    </row>
    <row r="142" spans="1:6" ht="77.25" x14ac:dyDescent="0.25">
      <c r="A142" s="34">
        <v>21</v>
      </c>
      <c r="B142" s="220" t="s">
        <v>602</v>
      </c>
      <c r="C142" s="217" t="s">
        <v>591</v>
      </c>
      <c r="D142" s="34">
        <v>50</v>
      </c>
      <c r="E142" s="218">
        <v>28.25</v>
      </c>
      <c r="F142" s="218">
        <v>1412.4</v>
      </c>
    </row>
    <row r="143" spans="1:6" ht="51.75" x14ac:dyDescent="0.25">
      <c r="A143" s="34">
        <v>22</v>
      </c>
      <c r="B143" s="220" t="s">
        <v>603</v>
      </c>
      <c r="C143" s="217" t="s">
        <v>591</v>
      </c>
      <c r="D143" s="34">
        <v>63</v>
      </c>
      <c r="E143" s="218">
        <v>124.72</v>
      </c>
      <c r="F143" s="218">
        <v>7857.36</v>
      </c>
    </row>
    <row r="144" spans="1:6" ht="64.5" x14ac:dyDescent="0.25">
      <c r="A144" s="34">
        <v>23</v>
      </c>
      <c r="B144" s="220" t="s">
        <v>604</v>
      </c>
      <c r="C144" s="217" t="s">
        <v>591</v>
      </c>
      <c r="D144" s="34">
        <v>200</v>
      </c>
      <c r="E144" s="218">
        <v>114.19</v>
      </c>
      <c r="F144" s="218">
        <v>22838.080000000002</v>
      </c>
    </row>
    <row r="145" spans="1:6" ht="39" x14ac:dyDescent="0.25">
      <c r="A145" s="34">
        <v>24</v>
      </c>
      <c r="B145" s="220" t="s">
        <v>605</v>
      </c>
      <c r="C145" s="217" t="s">
        <v>591</v>
      </c>
      <c r="D145" s="34">
        <v>23</v>
      </c>
      <c r="E145" s="218">
        <v>49.7</v>
      </c>
      <c r="F145" s="218">
        <v>1143.0999999999999</v>
      </c>
    </row>
    <row r="146" spans="1:6" ht="51.75" x14ac:dyDescent="0.25">
      <c r="A146" s="34">
        <v>25</v>
      </c>
      <c r="B146" s="220" t="s">
        <v>606</v>
      </c>
      <c r="C146" s="217" t="s">
        <v>591</v>
      </c>
      <c r="D146" s="34">
        <v>21</v>
      </c>
      <c r="E146" s="218">
        <v>606.39</v>
      </c>
      <c r="F146" s="218">
        <v>12734.2</v>
      </c>
    </row>
    <row r="147" spans="1:6" ht="51.75" x14ac:dyDescent="0.25">
      <c r="A147" s="34">
        <v>26</v>
      </c>
      <c r="B147" s="220" t="s">
        <v>607</v>
      </c>
      <c r="C147" s="217" t="s">
        <v>591</v>
      </c>
      <c r="D147" s="34">
        <v>50</v>
      </c>
      <c r="E147" s="218">
        <v>58.38</v>
      </c>
      <c r="F147" s="218">
        <v>2918.96</v>
      </c>
    </row>
    <row r="148" spans="1:6" ht="39" x14ac:dyDescent="0.25">
      <c r="A148" s="34">
        <v>27</v>
      </c>
      <c r="B148" s="220" t="s">
        <v>608</v>
      </c>
      <c r="C148" s="217" t="s">
        <v>609</v>
      </c>
      <c r="D148" s="34">
        <v>225</v>
      </c>
      <c r="E148" s="218">
        <v>55.32</v>
      </c>
      <c r="F148" s="218">
        <v>12446.78</v>
      </c>
    </row>
    <row r="149" spans="1:6" ht="39" x14ac:dyDescent="0.25">
      <c r="A149" s="34">
        <v>28</v>
      </c>
      <c r="B149" s="220" t="s">
        <v>610</v>
      </c>
      <c r="C149" s="217" t="s">
        <v>591</v>
      </c>
      <c r="D149" s="34">
        <v>25</v>
      </c>
      <c r="E149" s="218">
        <v>73.12</v>
      </c>
      <c r="F149" s="218">
        <v>1828.61</v>
      </c>
    </row>
    <row r="150" spans="1:6" ht="15.75" x14ac:dyDescent="0.25">
      <c r="A150" s="222"/>
      <c r="B150" s="223" t="s">
        <v>383</v>
      </c>
      <c r="C150" s="223"/>
      <c r="D150" s="222"/>
      <c r="E150" s="222"/>
      <c r="F150" s="224">
        <v>205861.17</v>
      </c>
    </row>
    <row r="151" spans="1:6" ht="18.75" x14ac:dyDescent="0.3">
      <c r="A151" s="239" t="s">
        <v>611</v>
      </c>
      <c r="B151" s="239"/>
      <c r="C151" s="239"/>
      <c r="D151" s="239"/>
      <c r="E151" s="239"/>
      <c r="F151" s="239"/>
    </row>
    <row r="152" spans="1:6" ht="30" x14ac:dyDescent="0.25">
      <c r="A152" s="216" t="s">
        <v>0</v>
      </c>
      <c r="B152" s="216" t="s">
        <v>1</v>
      </c>
      <c r="C152" s="216"/>
      <c r="D152" s="216" t="s">
        <v>577</v>
      </c>
      <c r="E152" s="216" t="s">
        <v>3</v>
      </c>
      <c r="F152" s="216" t="s">
        <v>4</v>
      </c>
    </row>
    <row r="153" spans="1:6" ht="30" x14ac:dyDescent="0.25">
      <c r="A153" s="34">
        <v>1</v>
      </c>
      <c r="B153" s="77" t="s">
        <v>189</v>
      </c>
      <c r="C153" s="225"/>
      <c r="D153" s="34">
        <v>25</v>
      </c>
      <c r="E153" s="34">
        <v>850</v>
      </c>
      <c r="F153" s="218">
        <v>21250</v>
      </c>
    </row>
    <row r="154" spans="1:6" x14ac:dyDescent="0.25">
      <c r="A154" s="226"/>
      <c r="B154" s="227" t="s">
        <v>383</v>
      </c>
      <c r="C154" s="186"/>
      <c r="D154" s="228"/>
      <c r="E154" s="228"/>
      <c r="F154" s="229">
        <v>21250</v>
      </c>
    </row>
    <row r="155" spans="1:6" ht="18.75" x14ac:dyDescent="0.3">
      <c r="A155" s="239" t="s">
        <v>612</v>
      </c>
      <c r="B155" s="239"/>
      <c r="C155" s="239"/>
      <c r="D155" s="239"/>
      <c r="E155" s="239"/>
      <c r="F155" s="239"/>
    </row>
    <row r="156" spans="1:6" ht="30" x14ac:dyDescent="0.25">
      <c r="A156" s="216" t="s">
        <v>0</v>
      </c>
      <c r="B156" s="216" t="s">
        <v>1</v>
      </c>
      <c r="C156" s="216"/>
      <c r="D156" s="216" t="s">
        <v>577</v>
      </c>
      <c r="E156" s="216" t="s">
        <v>3</v>
      </c>
      <c r="F156" s="216" t="s">
        <v>4</v>
      </c>
    </row>
    <row r="157" spans="1:6" ht="60" x14ac:dyDescent="0.25">
      <c r="A157" s="225">
        <v>1</v>
      </c>
      <c r="B157" s="230" t="s">
        <v>613</v>
      </c>
      <c r="C157" s="225"/>
      <c r="D157" s="225">
        <v>150</v>
      </c>
      <c r="E157" s="225">
        <v>84.86</v>
      </c>
      <c r="F157" s="34">
        <v>12729.26</v>
      </c>
    </row>
    <row r="158" spans="1:6" x14ac:dyDescent="0.25">
      <c r="A158" s="186"/>
      <c r="B158" s="231" t="s">
        <v>383</v>
      </c>
      <c r="C158" s="186"/>
      <c r="D158" s="186"/>
      <c r="E158" s="186"/>
      <c r="F158" s="228">
        <v>12729.26</v>
      </c>
    </row>
    <row r="159" spans="1:6" x14ac:dyDescent="0.25">
      <c r="A159" s="232" t="s">
        <v>614</v>
      </c>
      <c r="B159" s="232"/>
      <c r="C159" s="232"/>
      <c r="D159" s="232"/>
      <c r="E159" s="232"/>
      <c r="F159" s="237">
        <f>SUM(F150+F154+F158)</f>
        <v>239840.43000000002</v>
      </c>
    </row>
    <row r="161" spans="1:6" x14ac:dyDescent="0.25">
      <c r="A161" s="147"/>
      <c r="B161" s="147" t="s">
        <v>5</v>
      </c>
      <c r="C161" s="147"/>
      <c r="D161" s="147"/>
      <c r="E161" s="147"/>
      <c r="F161" s="146">
        <f>SUM(F7+F11+F38+F110+F116+F150+F154+F158)</f>
        <v>632243.72960000008</v>
      </c>
    </row>
  </sheetData>
  <mergeCells count="13">
    <mergeCell ref="A12:F12"/>
    <mergeCell ref="A3:F3"/>
    <mergeCell ref="A1:F1"/>
    <mergeCell ref="A8:F8"/>
    <mergeCell ref="A2:F2"/>
    <mergeCell ref="C5:C6"/>
    <mergeCell ref="A120:F120"/>
    <mergeCell ref="A151:F151"/>
    <mergeCell ref="A155:F155"/>
    <mergeCell ref="A119:F119"/>
    <mergeCell ref="A39:F39"/>
    <mergeCell ref="A111:F111"/>
    <mergeCell ref="C41:C10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8" workbookViewId="0">
      <selection activeCell="F32" sqref="F32"/>
    </sheetView>
  </sheetViews>
  <sheetFormatPr defaultColWidth="9.140625" defaultRowHeight="15" x14ac:dyDescent="0.25"/>
  <cols>
    <col min="1" max="1" width="7.28515625" style="8" customWidth="1"/>
    <col min="2" max="2" width="27.140625" style="8" customWidth="1"/>
    <col min="3" max="3" width="29.28515625" style="8" customWidth="1"/>
    <col min="4" max="4" width="19" style="8" customWidth="1"/>
    <col min="5" max="5" width="19.140625" style="8" customWidth="1"/>
    <col min="6" max="6" width="21.7109375" style="8" customWidth="1"/>
    <col min="7" max="7" width="3.7109375" style="8" customWidth="1"/>
    <col min="8" max="8" width="3" style="8" customWidth="1"/>
    <col min="9" max="16384" width="9.140625" style="8"/>
  </cols>
  <sheetData>
    <row r="1" spans="1:8" ht="68.25" customHeight="1" x14ac:dyDescent="0.25">
      <c r="A1" s="245" t="s">
        <v>419</v>
      </c>
      <c r="B1" s="245"/>
      <c r="C1" s="245"/>
      <c r="D1" s="245"/>
      <c r="E1" s="245"/>
      <c r="F1" s="245"/>
      <c r="G1" s="6"/>
      <c r="H1" s="6"/>
    </row>
    <row r="2" spans="1:8" x14ac:dyDescent="0.25">
      <c r="A2" s="246" t="s">
        <v>8</v>
      </c>
      <c r="B2" s="246"/>
      <c r="C2" s="246"/>
      <c r="D2" s="246"/>
      <c r="E2" s="246"/>
      <c r="F2" s="246"/>
    </row>
    <row r="3" spans="1:8" ht="18.75" x14ac:dyDescent="0.3">
      <c r="A3" s="244" t="s">
        <v>6</v>
      </c>
      <c r="B3" s="244"/>
      <c r="C3" s="244"/>
      <c r="D3" s="244"/>
      <c r="E3" s="244"/>
      <c r="F3" s="244"/>
    </row>
    <row r="4" spans="1:8" ht="30" x14ac:dyDescent="0.25">
      <c r="A4" s="1" t="s">
        <v>0</v>
      </c>
      <c r="B4" s="1" t="s">
        <v>1</v>
      </c>
      <c r="C4" s="1" t="s">
        <v>7</v>
      </c>
      <c r="D4" s="1" t="s">
        <v>2</v>
      </c>
      <c r="E4" s="1" t="s">
        <v>3</v>
      </c>
      <c r="F4" s="1" t="s">
        <v>4</v>
      </c>
    </row>
    <row r="5" spans="1:8" ht="27" customHeight="1" x14ac:dyDescent="0.25">
      <c r="A5" s="2">
        <v>1</v>
      </c>
      <c r="B5" s="3" t="s">
        <v>279</v>
      </c>
      <c r="C5" s="17" t="s">
        <v>280</v>
      </c>
      <c r="D5" s="2">
        <v>1</v>
      </c>
      <c r="E5" s="5">
        <v>1350</v>
      </c>
      <c r="F5" s="128">
        <f>SUM(D5*E5)</f>
        <v>1350</v>
      </c>
    </row>
    <row r="6" spans="1:8" ht="45" x14ac:dyDescent="0.25">
      <c r="A6" s="2">
        <v>2</v>
      </c>
      <c r="B6" s="3" t="s">
        <v>281</v>
      </c>
      <c r="C6" s="17" t="s">
        <v>280</v>
      </c>
      <c r="D6" s="2">
        <v>40</v>
      </c>
      <c r="E6" s="5">
        <v>400</v>
      </c>
      <c r="F6" s="128">
        <f>SUM(D6*E6)</f>
        <v>16000</v>
      </c>
    </row>
    <row r="7" spans="1:8" x14ac:dyDescent="0.25">
      <c r="A7" s="149"/>
      <c r="B7" s="150" t="s">
        <v>5</v>
      </c>
      <c r="C7" s="151"/>
      <c r="D7" s="149"/>
      <c r="E7" s="149"/>
      <c r="F7" s="152">
        <f>SUM(F5:F6)</f>
        <v>17350</v>
      </c>
    </row>
    <row r="8" spans="1:8" ht="18.75" x14ac:dyDescent="0.3">
      <c r="A8" s="240" t="s">
        <v>9</v>
      </c>
      <c r="B8" s="240"/>
      <c r="C8" s="240"/>
      <c r="D8" s="240"/>
      <c r="E8" s="240"/>
      <c r="F8" s="240"/>
    </row>
    <row r="9" spans="1:8" ht="30" x14ac:dyDescent="0.25">
      <c r="A9" s="1" t="s">
        <v>0</v>
      </c>
      <c r="B9" s="1" t="s">
        <v>1</v>
      </c>
      <c r="C9" s="1" t="s">
        <v>7</v>
      </c>
      <c r="D9" s="1" t="s">
        <v>2</v>
      </c>
      <c r="E9" s="1" t="s">
        <v>3</v>
      </c>
      <c r="F9" s="1" t="s">
        <v>4</v>
      </c>
    </row>
    <row r="10" spans="1:8" ht="30" x14ac:dyDescent="0.25">
      <c r="A10" s="2">
        <v>1</v>
      </c>
      <c r="B10" s="3" t="s">
        <v>268</v>
      </c>
      <c r="C10" s="17" t="s">
        <v>14</v>
      </c>
      <c r="D10" s="2">
        <v>2500</v>
      </c>
      <c r="E10" s="2">
        <v>0.73829999999999996</v>
      </c>
      <c r="F10" s="2">
        <f>SUM(D10*E10)</f>
        <v>1845.75</v>
      </c>
    </row>
    <row r="11" spans="1:8" x14ac:dyDescent="0.25">
      <c r="A11" s="149"/>
      <c r="B11" s="150" t="s">
        <v>5</v>
      </c>
      <c r="C11" s="151"/>
      <c r="D11" s="149"/>
      <c r="E11" s="149"/>
      <c r="F11" s="152">
        <f>SUM(F10)</f>
        <v>1845.75</v>
      </c>
    </row>
    <row r="12" spans="1:8" ht="18.75" x14ac:dyDescent="0.3">
      <c r="A12" s="240" t="s">
        <v>10</v>
      </c>
      <c r="B12" s="240"/>
      <c r="C12" s="240"/>
      <c r="D12" s="240"/>
      <c r="E12" s="240"/>
      <c r="F12" s="240"/>
    </row>
    <row r="13" spans="1:8" ht="31.5" x14ac:dyDescent="0.25">
      <c r="A13" s="25" t="s">
        <v>0</v>
      </c>
      <c r="B13" s="25" t="s">
        <v>1</v>
      </c>
      <c r="C13" s="25" t="s">
        <v>7</v>
      </c>
      <c r="D13" s="25" t="s">
        <v>2</v>
      </c>
      <c r="E13" s="25" t="s">
        <v>3</v>
      </c>
      <c r="F13" s="25" t="s">
        <v>4</v>
      </c>
    </row>
    <row r="14" spans="1:8" ht="78.75" x14ac:dyDescent="0.25">
      <c r="A14" s="26">
        <v>1</v>
      </c>
      <c r="B14" s="27" t="s">
        <v>15</v>
      </c>
      <c r="C14" s="28" t="s">
        <v>103</v>
      </c>
      <c r="D14" s="42">
        <v>100</v>
      </c>
      <c r="E14" s="50">
        <v>40</v>
      </c>
      <c r="F14" s="51">
        <f>SUM(D14*E14)</f>
        <v>4000</v>
      </c>
    </row>
    <row r="15" spans="1:8" ht="78.75" x14ac:dyDescent="0.25">
      <c r="A15" s="26">
        <v>2</v>
      </c>
      <c r="B15" s="29" t="s">
        <v>87</v>
      </c>
      <c r="C15" s="30" t="s">
        <v>103</v>
      </c>
      <c r="D15" s="52">
        <v>100</v>
      </c>
      <c r="E15" s="50">
        <v>6.8570500000000001</v>
      </c>
      <c r="F15" s="51">
        <f t="shared" ref="F15:F20" si="0">SUM(D15*E15)</f>
        <v>685.70500000000004</v>
      </c>
    </row>
    <row r="16" spans="1:8" ht="78.75" x14ac:dyDescent="0.25">
      <c r="A16" s="26">
        <v>3</v>
      </c>
      <c r="B16" s="29" t="s">
        <v>104</v>
      </c>
      <c r="C16" s="30" t="s">
        <v>103</v>
      </c>
      <c r="D16" s="52">
        <v>70</v>
      </c>
      <c r="E16" s="50">
        <v>157.5</v>
      </c>
      <c r="F16" s="51">
        <f t="shared" si="0"/>
        <v>11025</v>
      </c>
    </row>
    <row r="17" spans="1:6" ht="78.75" x14ac:dyDescent="0.25">
      <c r="A17" s="26">
        <v>4</v>
      </c>
      <c r="B17" s="31" t="s">
        <v>105</v>
      </c>
      <c r="C17" s="30" t="s">
        <v>103</v>
      </c>
      <c r="D17" s="53">
        <v>25</v>
      </c>
      <c r="E17" s="50">
        <v>404.99970000000002</v>
      </c>
      <c r="F17" s="51">
        <f t="shared" si="0"/>
        <v>10124.9925</v>
      </c>
    </row>
    <row r="18" spans="1:6" ht="78.75" x14ac:dyDescent="0.25">
      <c r="A18" s="26">
        <v>5</v>
      </c>
      <c r="B18" s="32" t="s">
        <v>106</v>
      </c>
      <c r="C18" s="30" t="s">
        <v>103</v>
      </c>
      <c r="D18" s="53">
        <v>5</v>
      </c>
      <c r="E18" s="50">
        <v>291.66000000000003</v>
      </c>
      <c r="F18" s="51">
        <f t="shared" si="0"/>
        <v>1458.3000000000002</v>
      </c>
    </row>
    <row r="19" spans="1:6" ht="78.75" x14ac:dyDescent="0.25">
      <c r="A19" s="26">
        <v>6</v>
      </c>
      <c r="B19" s="29" t="s">
        <v>104</v>
      </c>
      <c r="C19" s="30" t="s">
        <v>103</v>
      </c>
      <c r="D19" s="53">
        <v>95</v>
      </c>
      <c r="E19" s="50">
        <v>180</v>
      </c>
      <c r="F19" s="51">
        <f t="shared" si="0"/>
        <v>17100</v>
      </c>
    </row>
    <row r="20" spans="1:6" ht="78.75" x14ac:dyDescent="0.25">
      <c r="A20" s="26">
        <v>7</v>
      </c>
      <c r="B20" s="29" t="s">
        <v>107</v>
      </c>
      <c r="C20" s="30" t="s">
        <v>103</v>
      </c>
      <c r="D20" s="53">
        <v>10</v>
      </c>
      <c r="E20" s="50">
        <v>450</v>
      </c>
      <c r="F20" s="51">
        <f t="shared" si="0"/>
        <v>4500</v>
      </c>
    </row>
    <row r="21" spans="1:6" ht="15.75" x14ac:dyDescent="0.25">
      <c r="A21" s="192"/>
      <c r="B21" s="193" t="s">
        <v>5</v>
      </c>
      <c r="C21" s="194"/>
      <c r="D21" s="195"/>
      <c r="E21" s="196"/>
      <c r="F21" s="196">
        <f>SUM(F14:F20)</f>
        <v>48893.997499999998</v>
      </c>
    </row>
    <row r="22" spans="1:6" ht="18.75" x14ac:dyDescent="0.3">
      <c r="A22" s="240" t="s">
        <v>558</v>
      </c>
      <c r="B22" s="240"/>
      <c r="C22" s="240"/>
      <c r="D22" s="240"/>
      <c r="E22" s="240"/>
      <c r="F22" s="240"/>
    </row>
    <row r="23" spans="1:6" ht="30" x14ac:dyDescent="0.25">
      <c r="A23" s="1" t="s">
        <v>0</v>
      </c>
      <c r="B23" s="1" t="s">
        <v>1</v>
      </c>
      <c r="C23" s="1" t="s">
        <v>7</v>
      </c>
      <c r="D23" s="1" t="s">
        <v>2</v>
      </c>
      <c r="E23" s="1" t="s">
        <v>3</v>
      </c>
      <c r="F23" s="1" t="s">
        <v>4</v>
      </c>
    </row>
    <row r="24" spans="1:6" x14ac:dyDescent="0.25">
      <c r="A24" s="2"/>
      <c r="B24" s="3"/>
      <c r="C24" s="4"/>
      <c r="D24" s="2"/>
      <c r="E24" s="2"/>
      <c r="F24" s="2"/>
    </row>
    <row r="25" spans="1:6" x14ac:dyDescent="0.25">
      <c r="A25" s="149"/>
      <c r="B25" s="150" t="s">
        <v>5</v>
      </c>
      <c r="C25" s="151"/>
      <c r="D25" s="149"/>
      <c r="E25" s="149"/>
      <c r="F25" s="152">
        <f>SUM(F24:F24)</f>
        <v>0</v>
      </c>
    </row>
    <row r="26" spans="1:6" ht="18.75" x14ac:dyDescent="0.3">
      <c r="A26" s="240" t="s">
        <v>12</v>
      </c>
      <c r="B26" s="240"/>
      <c r="C26" s="240"/>
      <c r="D26" s="240"/>
      <c r="E26" s="240"/>
      <c r="F26" s="240"/>
    </row>
    <row r="27" spans="1:6" ht="30" x14ac:dyDescent="0.25">
      <c r="A27" s="1" t="s">
        <v>0</v>
      </c>
      <c r="B27" s="1" t="s">
        <v>1</v>
      </c>
      <c r="C27" s="1" t="s">
        <v>7</v>
      </c>
      <c r="D27" s="1" t="s">
        <v>2</v>
      </c>
      <c r="E27" s="1" t="s">
        <v>3</v>
      </c>
      <c r="F27" s="1" t="s">
        <v>4</v>
      </c>
    </row>
    <row r="28" spans="1:6" x14ac:dyDescent="0.25">
      <c r="A28" s="2"/>
      <c r="B28" s="3"/>
      <c r="C28" s="4"/>
      <c r="D28" s="2"/>
      <c r="E28" s="2"/>
      <c r="F28" s="2"/>
    </row>
    <row r="29" spans="1:6" x14ac:dyDescent="0.25">
      <c r="A29" s="149"/>
      <c r="B29" s="150" t="s">
        <v>5</v>
      </c>
      <c r="C29" s="151"/>
      <c r="D29" s="149"/>
      <c r="E29" s="149"/>
      <c r="F29" s="152">
        <f>SUM(F28)</f>
        <v>0</v>
      </c>
    </row>
    <row r="31" spans="1:6" x14ac:dyDescent="0.25">
      <c r="A31" s="147"/>
      <c r="B31" s="147" t="s">
        <v>5</v>
      </c>
      <c r="C31" s="147"/>
      <c r="D31" s="147"/>
      <c r="E31" s="147"/>
      <c r="F31" s="197">
        <f>SUM(F7+F11+F21+F25+F29)</f>
        <v>68089.747499999998</v>
      </c>
    </row>
  </sheetData>
  <mergeCells count="7">
    <mergeCell ref="A26:F26"/>
    <mergeCell ref="A1:F1"/>
    <mergeCell ref="A2:F2"/>
    <mergeCell ref="A3:F3"/>
    <mergeCell ref="A8:F8"/>
    <mergeCell ref="A12:F12"/>
    <mergeCell ref="A22:F2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workbookViewId="0">
      <selection activeCell="F33" sqref="F33"/>
    </sheetView>
  </sheetViews>
  <sheetFormatPr defaultColWidth="9.140625"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39" customHeight="1" x14ac:dyDescent="0.25">
      <c r="A1" s="245" t="s">
        <v>267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x14ac:dyDescent="0.25">
      <c r="A2" s="246" t="s">
        <v>8</v>
      </c>
      <c r="B2" s="246"/>
      <c r="C2" s="246"/>
      <c r="D2" s="246"/>
      <c r="E2" s="246"/>
      <c r="F2" s="246"/>
    </row>
    <row r="3" spans="1:12" ht="18.75" x14ac:dyDescent="0.3">
      <c r="A3" s="284" t="s">
        <v>6</v>
      </c>
      <c r="B3" s="284"/>
      <c r="C3" s="284"/>
      <c r="D3" s="284"/>
      <c r="E3" s="284"/>
      <c r="F3" s="284"/>
    </row>
    <row r="4" spans="1:12" ht="30" x14ac:dyDescent="0.25">
      <c r="A4" s="1" t="s">
        <v>0</v>
      </c>
      <c r="B4" s="1" t="s">
        <v>1</v>
      </c>
      <c r="C4" s="1" t="s">
        <v>7</v>
      </c>
      <c r="D4" s="1" t="s">
        <v>2</v>
      </c>
      <c r="E4" s="1" t="s">
        <v>3</v>
      </c>
      <c r="F4" s="1" t="s">
        <v>4</v>
      </c>
    </row>
    <row r="5" spans="1:12" ht="45" x14ac:dyDescent="0.25">
      <c r="A5" s="2">
        <v>1</v>
      </c>
      <c r="B5" s="3" t="s">
        <v>279</v>
      </c>
      <c r="C5" s="17" t="s">
        <v>280</v>
      </c>
      <c r="D5" s="2">
        <v>1</v>
      </c>
      <c r="E5" s="5">
        <v>1350</v>
      </c>
      <c r="F5" s="128">
        <f>SUM(D5*E5)</f>
        <v>1350</v>
      </c>
    </row>
    <row r="6" spans="1:12" ht="45" x14ac:dyDescent="0.25">
      <c r="A6" s="2">
        <v>2</v>
      </c>
      <c r="B6" s="3" t="s">
        <v>281</v>
      </c>
      <c r="C6" s="17" t="s">
        <v>280</v>
      </c>
      <c r="D6" s="2">
        <v>40</v>
      </c>
      <c r="E6" s="5">
        <v>400</v>
      </c>
      <c r="F6" s="128">
        <f>SUM(D6*E6)</f>
        <v>16000</v>
      </c>
    </row>
    <row r="7" spans="1:12" x14ac:dyDescent="0.25">
      <c r="A7" s="149"/>
      <c r="B7" s="150" t="s">
        <v>5</v>
      </c>
      <c r="C7" s="151"/>
      <c r="D7" s="149"/>
      <c r="E7" s="149"/>
      <c r="F7" s="152">
        <f>SUM(F5:F6)</f>
        <v>17350</v>
      </c>
    </row>
    <row r="8" spans="1:12" ht="18.75" x14ac:dyDescent="0.3">
      <c r="A8" s="283" t="s">
        <v>9</v>
      </c>
      <c r="B8" s="283"/>
      <c r="C8" s="283"/>
      <c r="D8" s="283"/>
      <c r="E8" s="283"/>
      <c r="F8" s="283"/>
    </row>
    <row r="9" spans="1:12" ht="30" x14ac:dyDescent="0.25">
      <c r="A9" s="1" t="s">
        <v>0</v>
      </c>
      <c r="B9" s="1" t="s">
        <v>1</v>
      </c>
      <c r="C9" s="1" t="s">
        <v>7</v>
      </c>
      <c r="D9" s="1" t="s">
        <v>2</v>
      </c>
      <c r="E9" s="1" t="s">
        <v>3</v>
      </c>
      <c r="F9" s="1" t="s">
        <v>4</v>
      </c>
    </row>
    <row r="10" spans="1:12" ht="45" x14ac:dyDescent="0.25">
      <c r="A10" s="2" t="s">
        <v>259</v>
      </c>
      <c r="B10" s="72" t="s">
        <v>13</v>
      </c>
      <c r="C10" s="16" t="s">
        <v>260</v>
      </c>
      <c r="D10" s="2">
        <v>2500</v>
      </c>
      <c r="E10" s="198">
        <v>0.73829999999999996</v>
      </c>
      <c r="F10" s="5">
        <f>SUM(D10*E10)</f>
        <v>1845.75</v>
      </c>
    </row>
    <row r="11" spans="1:12" x14ac:dyDescent="0.25">
      <c r="A11" s="149"/>
      <c r="B11" s="150" t="s">
        <v>5</v>
      </c>
      <c r="C11" s="151"/>
      <c r="D11" s="149"/>
      <c r="E11" s="149"/>
      <c r="F11" s="152">
        <f>SUM(F10)</f>
        <v>1845.75</v>
      </c>
    </row>
    <row r="12" spans="1:12" ht="18.75" x14ac:dyDescent="0.3">
      <c r="A12" s="283" t="s">
        <v>10</v>
      </c>
      <c r="B12" s="283"/>
      <c r="C12" s="283"/>
      <c r="D12" s="283"/>
      <c r="E12" s="283"/>
      <c r="F12" s="283"/>
    </row>
    <row r="13" spans="1:12" ht="30" x14ac:dyDescent="0.25">
      <c r="A13" s="1" t="s">
        <v>0</v>
      </c>
      <c r="B13" s="1" t="s">
        <v>1</v>
      </c>
      <c r="C13" s="1" t="s">
        <v>7</v>
      </c>
      <c r="D13" s="1" t="s">
        <v>2</v>
      </c>
      <c r="E13" s="1" t="s">
        <v>3</v>
      </c>
      <c r="F13" s="1" t="s">
        <v>4</v>
      </c>
    </row>
    <row r="14" spans="1:12" ht="45" x14ac:dyDescent="0.25">
      <c r="A14" s="2">
        <v>1</v>
      </c>
      <c r="B14" s="72" t="s">
        <v>262</v>
      </c>
      <c r="C14" s="16" t="s">
        <v>263</v>
      </c>
      <c r="D14" s="2">
        <v>100</v>
      </c>
      <c r="E14" s="5">
        <v>40</v>
      </c>
      <c r="F14" s="5">
        <f>SUM(D14*E14)</f>
        <v>4000</v>
      </c>
    </row>
    <row r="15" spans="1:12" ht="45" x14ac:dyDescent="0.25">
      <c r="A15" s="2">
        <v>2</v>
      </c>
      <c r="B15" s="72" t="s">
        <v>87</v>
      </c>
      <c r="C15" s="16" t="s">
        <v>263</v>
      </c>
      <c r="D15" s="2">
        <v>100</v>
      </c>
      <c r="E15" s="5">
        <v>6.8570500000000001</v>
      </c>
      <c r="F15" s="5">
        <f t="shared" ref="F15:F21" si="0">SUM(D15*E15)</f>
        <v>685.70500000000004</v>
      </c>
    </row>
    <row r="16" spans="1:12" ht="45" x14ac:dyDescent="0.25">
      <c r="A16" s="2">
        <v>3</v>
      </c>
      <c r="B16" s="72" t="s">
        <v>104</v>
      </c>
      <c r="C16" s="16" t="s">
        <v>263</v>
      </c>
      <c r="D16" s="2">
        <v>65</v>
      </c>
      <c r="E16" s="5">
        <v>157.5</v>
      </c>
      <c r="F16" s="5">
        <f t="shared" si="0"/>
        <v>10237.5</v>
      </c>
    </row>
    <row r="17" spans="1:6" ht="45" x14ac:dyDescent="0.25">
      <c r="A17" s="2">
        <v>4</v>
      </c>
      <c r="B17" s="72" t="s">
        <v>104</v>
      </c>
      <c r="C17" s="16" t="s">
        <v>263</v>
      </c>
      <c r="D17" s="2">
        <v>25</v>
      </c>
      <c r="E17" s="5">
        <v>180</v>
      </c>
      <c r="F17" s="5">
        <f t="shared" si="0"/>
        <v>4500</v>
      </c>
    </row>
    <row r="18" spans="1:6" ht="45" x14ac:dyDescent="0.25">
      <c r="A18" s="2">
        <v>5</v>
      </c>
      <c r="B18" s="72" t="s">
        <v>264</v>
      </c>
      <c r="C18" s="16" t="s">
        <v>263</v>
      </c>
      <c r="D18" s="2">
        <v>25</v>
      </c>
      <c r="E18" s="5">
        <v>404.99959999999999</v>
      </c>
      <c r="F18" s="5">
        <f t="shared" si="0"/>
        <v>10124.99</v>
      </c>
    </row>
    <row r="19" spans="1:6" ht="45" x14ac:dyDescent="0.25">
      <c r="A19" s="2">
        <v>6</v>
      </c>
      <c r="B19" s="72" t="s">
        <v>265</v>
      </c>
      <c r="C19" s="16" t="s">
        <v>263</v>
      </c>
      <c r="D19" s="2">
        <v>5</v>
      </c>
      <c r="E19" s="5">
        <v>291.66000000000003</v>
      </c>
      <c r="F19" s="5">
        <f t="shared" si="0"/>
        <v>1458.3000000000002</v>
      </c>
    </row>
    <row r="20" spans="1:6" ht="45" x14ac:dyDescent="0.25">
      <c r="A20" s="2">
        <v>7</v>
      </c>
      <c r="B20" s="72" t="s">
        <v>104</v>
      </c>
      <c r="C20" s="16" t="s">
        <v>263</v>
      </c>
      <c r="D20" s="2">
        <v>70</v>
      </c>
      <c r="E20" s="5">
        <v>180</v>
      </c>
      <c r="F20" s="5">
        <f t="shared" si="0"/>
        <v>12600</v>
      </c>
    </row>
    <row r="21" spans="1:6" ht="45" x14ac:dyDescent="0.25">
      <c r="A21" s="2">
        <v>8</v>
      </c>
      <c r="B21" s="72" t="s">
        <v>90</v>
      </c>
      <c r="C21" s="16" t="s">
        <v>263</v>
      </c>
      <c r="D21" s="2">
        <v>10</v>
      </c>
      <c r="E21" s="5">
        <v>450</v>
      </c>
      <c r="F21" s="5">
        <f t="shared" si="0"/>
        <v>4500</v>
      </c>
    </row>
    <row r="22" spans="1:6" x14ac:dyDescent="0.25">
      <c r="A22" s="149"/>
      <c r="B22" s="150" t="s">
        <v>5</v>
      </c>
      <c r="C22" s="151"/>
      <c r="D22" s="149">
        <f>SUM(D14:D21)</f>
        <v>400</v>
      </c>
      <c r="E22" s="152"/>
      <c r="F22" s="152">
        <f>SUM(F14:F21)</f>
        <v>48106.494999999995</v>
      </c>
    </row>
    <row r="23" spans="1:6" ht="18.75" x14ac:dyDescent="0.3">
      <c r="A23" s="283" t="s">
        <v>558</v>
      </c>
      <c r="B23" s="283"/>
      <c r="C23" s="283"/>
      <c r="D23" s="283"/>
      <c r="E23" s="283"/>
      <c r="F23" s="283"/>
    </row>
    <row r="24" spans="1:6" ht="30" x14ac:dyDescent="0.25">
      <c r="A24" s="1" t="s">
        <v>0</v>
      </c>
      <c r="B24" s="1" t="s">
        <v>1</v>
      </c>
      <c r="C24" s="1" t="s">
        <v>7</v>
      </c>
      <c r="D24" s="1" t="s">
        <v>2</v>
      </c>
      <c r="E24" s="1" t="s">
        <v>3</v>
      </c>
      <c r="F24" s="1" t="s">
        <v>4</v>
      </c>
    </row>
    <row r="25" spans="1:6" x14ac:dyDescent="0.25">
      <c r="A25" s="2" t="s">
        <v>261</v>
      </c>
      <c r="B25" s="2" t="s">
        <v>261</v>
      </c>
      <c r="C25" s="2" t="s">
        <v>261</v>
      </c>
      <c r="D25" s="2" t="s">
        <v>261</v>
      </c>
      <c r="E25" s="2" t="s">
        <v>261</v>
      </c>
      <c r="F25" s="2" t="s">
        <v>261</v>
      </c>
    </row>
    <row r="26" spans="1:6" x14ac:dyDescent="0.25">
      <c r="A26" s="149" t="s">
        <v>261</v>
      </c>
      <c r="B26" s="150" t="s">
        <v>5</v>
      </c>
      <c r="C26" s="151"/>
      <c r="D26" s="149"/>
      <c r="E26" s="149"/>
      <c r="F26" s="152">
        <f>SUM(F25:F25)</f>
        <v>0</v>
      </c>
    </row>
    <row r="27" spans="1:6" ht="18.75" x14ac:dyDescent="0.3">
      <c r="A27" s="283" t="s">
        <v>12</v>
      </c>
      <c r="B27" s="283"/>
      <c r="C27" s="283"/>
      <c r="D27" s="283"/>
      <c r="E27" s="283"/>
      <c r="F27" s="283"/>
    </row>
    <row r="28" spans="1:6" ht="30" x14ac:dyDescent="0.25">
      <c r="A28" s="1" t="s">
        <v>0</v>
      </c>
      <c r="B28" s="1" t="s">
        <v>1</v>
      </c>
      <c r="C28" s="1" t="s">
        <v>7</v>
      </c>
      <c r="D28" s="1" t="s">
        <v>2</v>
      </c>
      <c r="E28" s="1" t="s">
        <v>3</v>
      </c>
      <c r="F28" s="1" t="s">
        <v>4</v>
      </c>
    </row>
    <row r="29" spans="1:6" x14ac:dyDescent="0.25">
      <c r="A29" s="2"/>
      <c r="B29" s="2" t="s">
        <v>261</v>
      </c>
      <c r="C29" s="2" t="s">
        <v>261</v>
      </c>
      <c r="D29" s="2" t="s">
        <v>261</v>
      </c>
      <c r="E29" s="2" t="s">
        <v>261</v>
      </c>
      <c r="F29" s="2" t="s">
        <v>261</v>
      </c>
    </row>
    <row r="30" spans="1:6" x14ac:dyDescent="0.25">
      <c r="A30" s="149"/>
      <c r="B30" s="150" t="s">
        <v>5</v>
      </c>
      <c r="C30" s="151"/>
      <c r="D30" s="149"/>
      <c r="E30" s="149"/>
      <c r="F30" s="152">
        <f>SUM(F29:F29)</f>
        <v>0</v>
      </c>
    </row>
    <row r="32" spans="1:6" x14ac:dyDescent="0.25">
      <c r="A32" s="147"/>
      <c r="B32" s="147" t="s">
        <v>5</v>
      </c>
      <c r="C32" s="147"/>
      <c r="D32" s="147"/>
      <c r="E32" s="147"/>
      <c r="F32" s="146">
        <f>SUM(F7+F11+F22+F26+F30)</f>
        <v>67302.244999999995</v>
      </c>
    </row>
  </sheetData>
  <mergeCells count="7">
    <mergeCell ref="A27:F27"/>
    <mergeCell ref="A1:F1"/>
    <mergeCell ref="A2:F2"/>
    <mergeCell ref="A3:F3"/>
    <mergeCell ref="A8:F8"/>
    <mergeCell ref="A12:F12"/>
    <mergeCell ref="A23:F2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6" workbookViewId="0">
      <selection activeCell="A9" sqref="A9:F9"/>
    </sheetView>
  </sheetViews>
  <sheetFormatPr defaultColWidth="9.140625" defaultRowHeight="15" x14ac:dyDescent="0.25"/>
  <cols>
    <col min="1" max="1" width="7.28515625" style="73" customWidth="1"/>
    <col min="2" max="2" width="27.140625" style="73" customWidth="1"/>
    <col min="3" max="3" width="25.5703125" style="73" customWidth="1"/>
    <col min="4" max="4" width="19" style="73" customWidth="1"/>
    <col min="5" max="5" width="19.140625" style="73" customWidth="1"/>
    <col min="6" max="6" width="21.7109375" style="73" customWidth="1"/>
    <col min="7" max="16384" width="9.140625" style="73"/>
  </cols>
  <sheetData>
    <row r="1" spans="1:12" ht="39" customHeight="1" x14ac:dyDescent="0.25">
      <c r="A1" s="245" t="s">
        <v>283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x14ac:dyDescent="0.25">
      <c r="A2" s="285" t="s">
        <v>8</v>
      </c>
      <c r="B2" s="285"/>
      <c r="C2" s="285"/>
      <c r="D2" s="285"/>
      <c r="E2" s="285"/>
      <c r="F2" s="285"/>
    </row>
    <row r="3" spans="1:12" ht="18.75" x14ac:dyDescent="0.3">
      <c r="A3" s="244" t="s">
        <v>6</v>
      </c>
      <c r="B3" s="244"/>
      <c r="C3" s="244"/>
      <c r="D3" s="244"/>
      <c r="E3" s="244"/>
      <c r="F3" s="244"/>
    </row>
    <row r="4" spans="1:12" ht="30" x14ac:dyDescent="0.25">
      <c r="A4" s="1" t="s">
        <v>0</v>
      </c>
      <c r="B4" s="1" t="s">
        <v>1</v>
      </c>
      <c r="C4" s="1" t="s">
        <v>7</v>
      </c>
      <c r="D4" s="1" t="s">
        <v>2</v>
      </c>
      <c r="E4" s="1" t="s">
        <v>3</v>
      </c>
      <c r="F4" s="1" t="s">
        <v>4</v>
      </c>
    </row>
    <row r="5" spans="1:12" s="75" customFormat="1" ht="60" x14ac:dyDescent="0.25">
      <c r="A5" s="7">
        <v>1</v>
      </c>
      <c r="B5" s="74" t="s">
        <v>284</v>
      </c>
      <c r="C5" s="1" t="s">
        <v>285</v>
      </c>
      <c r="D5" s="7">
        <v>150</v>
      </c>
      <c r="E5" s="14">
        <v>7</v>
      </c>
      <c r="F5" s="14">
        <f>SUM(D5*E5)</f>
        <v>1050</v>
      </c>
    </row>
    <row r="6" spans="1:12" s="75" customFormat="1" ht="45" customHeight="1" x14ac:dyDescent="0.25">
      <c r="A6" s="7">
        <v>2</v>
      </c>
      <c r="B6" s="74" t="s">
        <v>287</v>
      </c>
      <c r="C6" s="286" t="s">
        <v>553</v>
      </c>
      <c r="D6" s="7">
        <v>40</v>
      </c>
      <c r="E6" s="14">
        <v>400</v>
      </c>
      <c r="F6" s="14">
        <f t="shared" ref="F6:F7" si="0">SUM(D6*E6)</f>
        <v>16000</v>
      </c>
    </row>
    <row r="7" spans="1:12" s="75" customFormat="1" ht="45" x14ac:dyDescent="0.25">
      <c r="A7" s="7">
        <v>3</v>
      </c>
      <c r="B7" s="74" t="s">
        <v>288</v>
      </c>
      <c r="C7" s="287"/>
      <c r="D7" s="7">
        <v>1</v>
      </c>
      <c r="E7" s="14">
        <v>1350</v>
      </c>
      <c r="F7" s="14">
        <f t="shared" si="0"/>
        <v>1350</v>
      </c>
    </row>
    <row r="8" spans="1:12" x14ac:dyDescent="0.25">
      <c r="A8" s="70"/>
      <c r="B8" s="199" t="s">
        <v>5</v>
      </c>
      <c r="C8" s="69"/>
      <c r="D8" s="70"/>
      <c r="E8" s="70"/>
      <c r="F8" s="71">
        <f>SUM(F5:F7)</f>
        <v>18400</v>
      </c>
    </row>
    <row r="9" spans="1:12" ht="18.75" x14ac:dyDescent="0.3">
      <c r="A9" s="240" t="s">
        <v>9</v>
      </c>
      <c r="B9" s="240"/>
      <c r="C9" s="240"/>
      <c r="D9" s="240"/>
      <c r="E9" s="240"/>
      <c r="F9" s="240"/>
    </row>
    <row r="10" spans="1:12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2" ht="30" x14ac:dyDescent="0.25">
      <c r="A11" s="7">
        <v>1</v>
      </c>
      <c r="B11" s="74" t="s">
        <v>13</v>
      </c>
      <c r="C11" s="74" t="s">
        <v>14</v>
      </c>
      <c r="D11" s="7">
        <v>2500</v>
      </c>
      <c r="E11" s="7">
        <v>0.73829999999999996</v>
      </c>
      <c r="F11" s="7">
        <f>SUM(D11*E11)</f>
        <v>1845.75</v>
      </c>
    </row>
    <row r="12" spans="1:12" x14ac:dyDescent="0.25">
      <c r="A12" s="70"/>
      <c r="B12" s="199" t="s">
        <v>5</v>
      </c>
      <c r="C12" s="69"/>
      <c r="D12" s="70"/>
      <c r="E12" s="70"/>
      <c r="F12" s="71">
        <f>SUM(F11)</f>
        <v>1845.75</v>
      </c>
    </row>
    <row r="13" spans="1:12" ht="18.75" x14ac:dyDescent="0.3">
      <c r="A13" s="240" t="s">
        <v>10</v>
      </c>
      <c r="B13" s="240"/>
      <c r="C13" s="240"/>
      <c r="D13" s="240"/>
      <c r="E13" s="240"/>
      <c r="F13" s="240"/>
    </row>
    <row r="14" spans="1:12" ht="30" x14ac:dyDescent="0.25">
      <c r="A14" s="1" t="s">
        <v>0</v>
      </c>
      <c r="B14" s="1" t="s">
        <v>1</v>
      </c>
      <c r="C14" s="1" t="s">
        <v>7</v>
      </c>
      <c r="D14" s="1" t="s">
        <v>2</v>
      </c>
      <c r="E14" s="1" t="s">
        <v>3</v>
      </c>
      <c r="F14" s="1" t="s">
        <v>4</v>
      </c>
    </row>
    <row r="15" spans="1:12" s="75" customFormat="1" ht="30" x14ac:dyDescent="0.25">
      <c r="A15" s="7">
        <v>1</v>
      </c>
      <c r="B15" s="74" t="s">
        <v>286</v>
      </c>
      <c r="C15" s="74" t="s">
        <v>86</v>
      </c>
      <c r="D15" s="7">
        <v>100</v>
      </c>
      <c r="E15" s="14">
        <v>40</v>
      </c>
      <c r="F15" s="14">
        <f>SUM(D15*E15)</f>
        <v>4000</v>
      </c>
    </row>
    <row r="16" spans="1:12" s="75" customFormat="1" ht="30" x14ac:dyDescent="0.25">
      <c r="A16" s="7">
        <v>2</v>
      </c>
      <c r="B16" s="74" t="s">
        <v>85</v>
      </c>
      <c r="C16" s="74" t="s">
        <v>86</v>
      </c>
      <c r="D16" s="7">
        <v>70</v>
      </c>
      <c r="E16" s="14">
        <v>157.5</v>
      </c>
      <c r="F16" s="14">
        <f t="shared" ref="F16:F22" si="1">SUM(D16*E16)</f>
        <v>11025</v>
      </c>
    </row>
    <row r="17" spans="1:6" s="75" customFormat="1" ht="30" x14ac:dyDescent="0.25">
      <c r="A17" s="7">
        <v>3</v>
      </c>
      <c r="B17" s="74" t="s">
        <v>87</v>
      </c>
      <c r="C17" s="74" t="s">
        <v>86</v>
      </c>
      <c r="D17" s="7">
        <v>100</v>
      </c>
      <c r="E17" s="14">
        <v>6.8570500000000001</v>
      </c>
      <c r="F17" s="14">
        <f t="shared" si="1"/>
        <v>685.70500000000004</v>
      </c>
    </row>
    <row r="18" spans="1:6" s="75" customFormat="1" ht="30" x14ac:dyDescent="0.25">
      <c r="A18" s="7">
        <v>4</v>
      </c>
      <c r="B18" s="74" t="s">
        <v>88</v>
      </c>
      <c r="C18" s="74" t="s">
        <v>86</v>
      </c>
      <c r="D18" s="7">
        <v>25</v>
      </c>
      <c r="E18" s="14">
        <v>180</v>
      </c>
      <c r="F18" s="14">
        <f t="shared" si="1"/>
        <v>4500</v>
      </c>
    </row>
    <row r="19" spans="1:6" s="75" customFormat="1" ht="60" x14ac:dyDescent="0.25">
      <c r="A19" s="7">
        <v>5</v>
      </c>
      <c r="B19" s="74" t="s">
        <v>89</v>
      </c>
      <c r="C19" s="74" t="s">
        <v>86</v>
      </c>
      <c r="D19" s="7">
        <v>1</v>
      </c>
      <c r="E19" s="14">
        <v>10124.9925</v>
      </c>
      <c r="F19" s="14">
        <f t="shared" si="1"/>
        <v>10124.9925</v>
      </c>
    </row>
    <row r="20" spans="1:6" s="75" customFormat="1" ht="45" x14ac:dyDescent="0.25">
      <c r="A20" s="7">
        <v>6</v>
      </c>
      <c r="B20" s="74" t="s">
        <v>102</v>
      </c>
      <c r="C20" s="74" t="s">
        <v>86</v>
      </c>
      <c r="D20" s="7">
        <v>5</v>
      </c>
      <c r="E20" s="14">
        <v>291.66000000000003</v>
      </c>
      <c r="F20" s="14">
        <f t="shared" si="1"/>
        <v>1458.3000000000002</v>
      </c>
    </row>
    <row r="21" spans="1:6" s="75" customFormat="1" ht="30" x14ac:dyDescent="0.25">
      <c r="A21" s="7">
        <v>7</v>
      </c>
      <c r="B21" s="74" t="s">
        <v>88</v>
      </c>
      <c r="C21" s="74" t="s">
        <v>86</v>
      </c>
      <c r="D21" s="7">
        <v>70</v>
      </c>
      <c r="E21" s="14">
        <v>180</v>
      </c>
      <c r="F21" s="14">
        <f t="shared" si="1"/>
        <v>12600</v>
      </c>
    </row>
    <row r="22" spans="1:6" s="75" customFormat="1" ht="30" x14ac:dyDescent="0.25">
      <c r="A22" s="7">
        <v>8</v>
      </c>
      <c r="B22" s="74" t="s">
        <v>90</v>
      </c>
      <c r="C22" s="74" t="s">
        <v>86</v>
      </c>
      <c r="D22" s="7">
        <v>10</v>
      </c>
      <c r="E22" s="14">
        <v>450</v>
      </c>
      <c r="F22" s="14">
        <f t="shared" si="1"/>
        <v>4500</v>
      </c>
    </row>
    <row r="23" spans="1:6" x14ac:dyDescent="0.25">
      <c r="A23" s="70"/>
      <c r="B23" s="199" t="s">
        <v>5</v>
      </c>
      <c r="C23" s="69"/>
      <c r="D23" s="70"/>
      <c r="E23" s="71"/>
      <c r="F23" s="71">
        <f>SUM(F15:F22)</f>
        <v>48893.997499999998</v>
      </c>
    </row>
    <row r="24" spans="1:6" ht="18.75" x14ac:dyDescent="0.3">
      <c r="A24" s="240" t="s">
        <v>566</v>
      </c>
      <c r="B24" s="240"/>
      <c r="C24" s="240"/>
      <c r="D24" s="240"/>
      <c r="E24" s="240"/>
      <c r="F24" s="240"/>
    </row>
    <row r="25" spans="1:6" ht="30" x14ac:dyDescent="0.25">
      <c r="A25" s="1" t="s">
        <v>0</v>
      </c>
      <c r="B25" s="1" t="s">
        <v>1</v>
      </c>
      <c r="C25" s="1" t="s">
        <v>7</v>
      </c>
      <c r="D25" s="1" t="s">
        <v>2</v>
      </c>
      <c r="E25" s="1" t="s">
        <v>3</v>
      </c>
      <c r="F25" s="1" t="s">
        <v>4</v>
      </c>
    </row>
    <row r="26" spans="1:6" x14ac:dyDescent="0.25">
      <c r="A26" s="7"/>
      <c r="B26" s="12"/>
      <c r="C26" s="1"/>
      <c r="D26" s="7"/>
      <c r="E26" s="14"/>
      <c r="F26" s="14"/>
    </row>
    <row r="27" spans="1:6" x14ac:dyDescent="0.25">
      <c r="A27" s="70"/>
      <c r="B27" s="199" t="s">
        <v>5</v>
      </c>
      <c r="C27" s="69"/>
      <c r="D27" s="70"/>
      <c r="E27" s="70"/>
      <c r="F27" s="71">
        <f>SUM(F26:F26)</f>
        <v>0</v>
      </c>
    </row>
    <row r="28" spans="1:6" ht="18.75" x14ac:dyDescent="0.3">
      <c r="A28" s="240" t="s">
        <v>12</v>
      </c>
      <c r="B28" s="240"/>
      <c r="C28" s="240"/>
      <c r="D28" s="240"/>
      <c r="E28" s="240"/>
      <c r="F28" s="240"/>
    </row>
    <row r="29" spans="1:6" ht="30" x14ac:dyDescent="0.25">
      <c r="A29" s="1" t="s">
        <v>0</v>
      </c>
      <c r="B29" s="1" t="s">
        <v>1</v>
      </c>
      <c r="C29" s="1" t="s">
        <v>7</v>
      </c>
      <c r="D29" s="1" t="s">
        <v>2</v>
      </c>
      <c r="E29" s="1" t="s">
        <v>3</v>
      </c>
      <c r="F29" s="1" t="s">
        <v>4</v>
      </c>
    </row>
    <row r="30" spans="1:6" s="75" customFormat="1" x14ac:dyDescent="0.25">
      <c r="A30" s="7"/>
      <c r="B30" s="74"/>
      <c r="C30" s="76"/>
      <c r="D30" s="7"/>
      <c r="E30" s="7"/>
      <c r="F30" s="7"/>
    </row>
    <row r="31" spans="1:6" x14ac:dyDescent="0.25">
      <c r="A31" s="70"/>
      <c r="B31" s="199" t="s">
        <v>5</v>
      </c>
      <c r="C31" s="69"/>
      <c r="D31" s="70"/>
      <c r="E31" s="70"/>
      <c r="F31" s="71">
        <f>SUM(F30:F30)</f>
        <v>0</v>
      </c>
    </row>
    <row r="33" spans="1:6" x14ac:dyDescent="0.25">
      <c r="A33" s="203"/>
      <c r="B33" s="203" t="s">
        <v>5</v>
      </c>
      <c r="C33" s="203"/>
      <c r="D33" s="203"/>
      <c r="E33" s="203"/>
      <c r="F33" s="204">
        <f>SUM(F8+F12+F23+F27+F31)</f>
        <v>69139.747499999998</v>
      </c>
    </row>
  </sheetData>
  <mergeCells count="8">
    <mergeCell ref="A28:F28"/>
    <mergeCell ref="A1:F1"/>
    <mergeCell ref="A2:F2"/>
    <mergeCell ref="A3:F3"/>
    <mergeCell ref="A9:F9"/>
    <mergeCell ref="A13:F13"/>
    <mergeCell ref="A24:F24"/>
    <mergeCell ref="C6:C7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20.25" x14ac:dyDescent="0.25">
      <c r="A1" s="245" t="s">
        <v>569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ht="20.25" x14ac:dyDescent="0.25">
      <c r="A2" s="245" t="s">
        <v>571</v>
      </c>
      <c r="B2" s="245"/>
      <c r="C2" s="245"/>
      <c r="D2" s="245"/>
      <c r="E2" s="245"/>
      <c r="F2" s="245"/>
      <c r="G2" s="6"/>
      <c r="H2" s="6"/>
      <c r="I2" s="6"/>
      <c r="J2" s="6"/>
      <c r="K2" s="6"/>
      <c r="L2" s="6"/>
    </row>
    <row r="3" spans="1:12" x14ac:dyDescent="0.25">
      <c r="A3" s="246" t="s">
        <v>8</v>
      </c>
      <c r="B3" s="246"/>
      <c r="C3" s="246"/>
      <c r="D3" s="246"/>
      <c r="E3" s="246"/>
      <c r="F3" s="246"/>
    </row>
    <row r="4" spans="1:12" ht="18.75" x14ac:dyDescent="0.3">
      <c r="A4" s="244" t="s">
        <v>6</v>
      </c>
      <c r="B4" s="244"/>
      <c r="C4" s="244"/>
      <c r="D4" s="244"/>
      <c r="E4" s="244"/>
      <c r="F4" s="244"/>
    </row>
    <row r="5" spans="1:12" ht="30" x14ac:dyDescent="0.25">
      <c r="A5" s="1" t="s">
        <v>0</v>
      </c>
      <c r="B5" s="1" t="s">
        <v>1</v>
      </c>
      <c r="C5" s="1" t="s">
        <v>7</v>
      </c>
      <c r="D5" s="1" t="s">
        <v>2</v>
      </c>
      <c r="E5" s="1" t="s">
        <v>3</v>
      </c>
      <c r="F5" s="1" t="s">
        <v>4</v>
      </c>
    </row>
    <row r="6" spans="1:12" ht="30" x14ac:dyDescent="0.25">
      <c r="A6" s="2">
        <v>1</v>
      </c>
      <c r="B6" s="3" t="s">
        <v>570</v>
      </c>
      <c r="C6" s="266" t="s">
        <v>553</v>
      </c>
      <c r="D6" s="2">
        <v>40</v>
      </c>
      <c r="E6" s="5">
        <v>400</v>
      </c>
      <c r="F6" s="5">
        <f>SUM(D6*E6)</f>
        <v>16000</v>
      </c>
    </row>
    <row r="7" spans="1:12" ht="30" x14ac:dyDescent="0.25">
      <c r="A7" s="2">
        <v>2</v>
      </c>
      <c r="B7" s="3" t="s">
        <v>312</v>
      </c>
      <c r="C7" s="268"/>
      <c r="D7" s="2">
        <v>2</v>
      </c>
      <c r="E7" s="5">
        <v>1350</v>
      </c>
      <c r="F7" s="5">
        <f>SUM(D7*E7)</f>
        <v>2700</v>
      </c>
    </row>
    <row r="8" spans="1:12" x14ac:dyDescent="0.25">
      <c r="A8" s="149"/>
      <c r="B8" s="150" t="s">
        <v>5</v>
      </c>
      <c r="C8" s="151"/>
      <c r="D8" s="149"/>
      <c r="E8" s="149"/>
      <c r="F8" s="152">
        <f>SUM(F6:F7)</f>
        <v>18700</v>
      </c>
    </row>
    <row r="9" spans="1:12" ht="18.75" x14ac:dyDescent="0.3">
      <c r="A9" s="240" t="s">
        <v>9</v>
      </c>
      <c r="B9" s="240"/>
      <c r="C9" s="240"/>
      <c r="D9" s="240"/>
      <c r="E9" s="240"/>
      <c r="F9" s="240"/>
    </row>
    <row r="10" spans="1:12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2" x14ac:dyDescent="0.25">
      <c r="A11" s="2"/>
      <c r="B11" s="3"/>
      <c r="C11" s="4"/>
      <c r="D11" s="2"/>
      <c r="E11" s="2"/>
      <c r="F11" s="2"/>
    </row>
    <row r="12" spans="1:12" x14ac:dyDescent="0.25">
      <c r="A12" s="149"/>
      <c r="B12" s="150" t="s">
        <v>5</v>
      </c>
      <c r="C12" s="151"/>
      <c r="D12" s="149"/>
      <c r="E12" s="149"/>
      <c r="F12" s="152">
        <f>SUM(F11:F11)</f>
        <v>0</v>
      </c>
    </row>
    <row r="13" spans="1:12" ht="18.75" x14ac:dyDescent="0.3">
      <c r="A13" s="240" t="s">
        <v>10</v>
      </c>
      <c r="B13" s="240"/>
      <c r="C13" s="240"/>
      <c r="D13" s="240"/>
      <c r="E13" s="240"/>
      <c r="F13" s="240"/>
    </row>
    <row r="14" spans="1:12" ht="30" x14ac:dyDescent="0.25">
      <c r="A14" s="1" t="s">
        <v>0</v>
      </c>
      <c r="B14" s="1" t="s">
        <v>1</v>
      </c>
      <c r="C14" s="1" t="s">
        <v>7</v>
      </c>
      <c r="D14" s="1" t="s">
        <v>2</v>
      </c>
      <c r="E14" s="1" t="s">
        <v>3</v>
      </c>
      <c r="F14" s="1" t="s">
        <v>4</v>
      </c>
    </row>
    <row r="15" spans="1:12" x14ac:dyDescent="0.25">
      <c r="A15" s="2">
        <v>1</v>
      </c>
      <c r="B15" s="3"/>
      <c r="C15" s="17"/>
      <c r="D15" s="2"/>
      <c r="E15" s="5"/>
      <c r="F15" s="5"/>
    </row>
    <row r="16" spans="1:12" x14ac:dyDescent="0.25">
      <c r="A16" s="149"/>
      <c r="B16" s="150" t="s">
        <v>5</v>
      </c>
      <c r="C16" s="151"/>
      <c r="D16" s="149"/>
      <c r="E16" s="152"/>
      <c r="F16" s="152">
        <f>SUM(F15:F15)</f>
        <v>0</v>
      </c>
    </row>
    <row r="17" spans="1:6" ht="18.75" x14ac:dyDescent="0.3">
      <c r="A17" s="240" t="s">
        <v>11</v>
      </c>
      <c r="B17" s="240"/>
      <c r="C17" s="240"/>
      <c r="D17" s="240"/>
      <c r="E17" s="240"/>
      <c r="F17" s="240"/>
    </row>
    <row r="18" spans="1:6" ht="30" x14ac:dyDescent="0.25">
      <c r="A18" s="1" t="s">
        <v>0</v>
      </c>
      <c r="B18" s="1" t="s">
        <v>1</v>
      </c>
      <c r="C18" s="1" t="s">
        <v>7</v>
      </c>
      <c r="D18" s="1" t="s">
        <v>2</v>
      </c>
      <c r="E18" s="1" t="s">
        <v>3</v>
      </c>
      <c r="F18" s="1" t="s">
        <v>4</v>
      </c>
    </row>
    <row r="19" spans="1:6" x14ac:dyDescent="0.25">
      <c r="A19" s="2"/>
      <c r="B19" s="3"/>
      <c r="C19" s="17"/>
      <c r="D19" s="2"/>
      <c r="E19" s="2"/>
      <c r="F19" s="2"/>
    </row>
    <row r="20" spans="1:6" x14ac:dyDescent="0.25">
      <c r="A20" s="149"/>
      <c r="B20" s="150" t="s">
        <v>5</v>
      </c>
      <c r="C20" s="151"/>
      <c r="D20" s="149"/>
      <c r="E20" s="149"/>
      <c r="F20" s="152">
        <f>SUM(F19:F19)</f>
        <v>0</v>
      </c>
    </row>
    <row r="21" spans="1:6" ht="18.75" x14ac:dyDescent="0.3">
      <c r="A21" s="240" t="s">
        <v>12</v>
      </c>
      <c r="B21" s="240"/>
      <c r="C21" s="240"/>
      <c r="D21" s="240"/>
      <c r="E21" s="240"/>
      <c r="F21" s="240"/>
    </row>
    <row r="22" spans="1:6" ht="30" x14ac:dyDescent="0.25">
      <c r="A22" s="1" t="s">
        <v>0</v>
      </c>
      <c r="B22" s="1" t="s">
        <v>1</v>
      </c>
      <c r="C22" s="1" t="s">
        <v>7</v>
      </c>
      <c r="D22" s="1" t="s">
        <v>2</v>
      </c>
      <c r="E22" s="1" t="s">
        <v>3</v>
      </c>
      <c r="F22" s="1" t="s">
        <v>4</v>
      </c>
    </row>
    <row r="23" spans="1:6" x14ac:dyDescent="0.25">
      <c r="A23" s="2"/>
      <c r="B23" s="3"/>
      <c r="C23" s="4"/>
      <c r="D23" s="2"/>
      <c r="E23" s="2"/>
      <c r="F23" s="2"/>
    </row>
    <row r="24" spans="1:6" x14ac:dyDescent="0.25">
      <c r="A24" s="149"/>
      <c r="B24" s="150" t="s">
        <v>5</v>
      </c>
      <c r="C24" s="151"/>
      <c r="D24" s="149"/>
      <c r="E24" s="149"/>
      <c r="F24" s="152">
        <f>SUM(F23:F23)</f>
        <v>0</v>
      </c>
    </row>
    <row r="26" spans="1:6" x14ac:dyDescent="0.25">
      <c r="B26" s="8" t="s">
        <v>5</v>
      </c>
      <c r="F26" s="215">
        <f>SUM(F8+F12+F16+F20+F24)</f>
        <v>18700</v>
      </c>
    </row>
  </sheetData>
  <mergeCells count="9">
    <mergeCell ref="A21:F21"/>
    <mergeCell ref="C6:C7"/>
    <mergeCell ref="A2:F2"/>
    <mergeCell ref="A1:F1"/>
    <mergeCell ref="A3:F3"/>
    <mergeCell ref="A4:F4"/>
    <mergeCell ref="A9:F9"/>
    <mergeCell ref="A13:F13"/>
    <mergeCell ref="A17:F17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2" sqref="H12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20.25" x14ac:dyDescent="0.25">
      <c r="A1" s="245" t="s">
        <v>569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ht="20.25" x14ac:dyDescent="0.25">
      <c r="A2" s="245" t="s">
        <v>572</v>
      </c>
      <c r="B2" s="245"/>
      <c r="C2" s="245"/>
      <c r="D2" s="245"/>
      <c r="E2" s="245"/>
      <c r="F2" s="245"/>
      <c r="G2" s="6"/>
      <c r="H2" s="6"/>
      <c r="I2" s="6"/>
      <c r="J2" s="6"/>
      <c r="K2" s="6"/>
      <c r="L2" s="6"/>
    </row>
    <row r="3" spans="1:12" x14ac:dyDescent="0.25">
      <c r="A3" s="246" t="s">
        <v>8</v>
      </c>
      <c r="B3" s="246"/>
      <c r="C3" s="246"/>
      <c r="D3" s="246"/>
      <c r="E3" s="246"/>
      <c r="F3" s="246"/>
    </row>
    <row r="4" spans="1:12" ht="18.75" x14ac:dyDescent="0.3">
      <c r="A4" s="244" t="s">
        <v>6</v>
      </c>
      <c r="B4" s="244"/>
      <c r="C4" s="244"/>
      <c r="D4" s="244"/>
      <c r="E4" s="244"/>
      <c r="F4" s="244"/>
    </row>
    <row r="5" spans="1:12" ht="30" x14ac:dyDescent="0.25">
      <c r="A5" s="1" t="s">
        <v>0</v>
      </c>
      <c r="B5" s="1" t="s">
        <v>1</v>
      </c>
      <c r="C5" s="1" t="s">
        <v>7</v>
      </c>
      <c r="D5" s="1" t="s">
        <v>2</v>
      </c>
      <c r="E5" s="1" t="s">
        <v>3</v>
      </c>
      <c r="F5" s="1" t="s">
        <v>4</v>
      </c>
    </row>
    <row r="6" spans="1:12" ht="30" x14ac:dyDescent="0.25">
      <c r="A6" s="2">
        <v>1</v>
      </c>
      <c r="B6" s="3" t="s">
        <v>570</v>
      </c>
      <c r="C6" s="266" t="s">
        <v>553</v>
      </c>
      <c r="D6" s="2">
        <v>20</v>
      </c>
      <c r="E6" s="5">
        <v>400</v>
      </c>
      <c r="F6" s="5">
        <f>SUM(D6*E6)</f>
        <v>8000</v>
      </c>
    </row>
    <row r="7" spans="1:12" ht="30" x14ac:dyDescent="0.25">
      <c r="A7" s="2">
        <v>2</v>
      </c>
      <c r="B7" s="3" t="s">
        <v>312</v>
      </c>
      <c r="C7" s="268"/>
      <c r="D7" s="2">
        <v>1</v>
      </c>
      <c r="E7" s="5">
        <v>1350</v>
      </c>
      <c r="F7" s="5">
        <f>SUM(D7*E7)</f>
        <v>1350</v>
      </c>
    </row>
    <row r="8" spans="1:12" x14ac:dyDescent="0.25">
      <c r="A8" s="149"/>
      <c r="B8" s="150" t="s">
        <v>5</v>
      </c>
      <c r="C8" s="151"/>
      <c r="D8" s="149"/>
      <c r="E8" s="149"/>
      <c r="F8" s="152">
        <f>SUM(F6:F7)</f>
        <v>9350</v>
      </c>
    </row>
    <row r="9" spans="1:12" ht="18.75" x14ac:dyDescent="0.3">
      <c r="A9" s="240" t="s">
        <v>9</v>
      </c>
      <c r="B9" s="240"/>
      <c r="C9" s="240"/>
      <c r="D9" s="240"/>
      <c r="E9" s="240"/>
      <c r="F9" s="240"/>
    </row>
    <row r="10" spans="1:12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2" x14ac:dyDescent="0.25">
      <c r="A11" s="2"/>
      <c r="B11" s="3"/>
      <c r="C11" s="4"/>
      <c r="D11" s="2"/>
      <c r="E11" s="2"/>
      <c r="F11" s="2"/>
    </row>
    <row r="12" spans="1:12" x14ac:dyDescent="0.25">
      <c r="A12" s="149"/>
      <c r="B12" s="150" t="s">
        <v>5</v>
      </c>
      <c r="C12" s="151"/>
      <c r="D12" s="149"/>
      <c r="E12" s="149"/>
      <c r="F12" s="152">
        <f>SUM(F11:F11)</f>
        <v>0</v>
      </c>
    </row>
    <row r="13" spans="1:12" ht="18.75" x14ac:dyDescent="0.3">
      <c r="A13" s="240" t="s">
        <v>10</v>
      </c>
      <c r="B13" s="240"/>
      <c r="C13" s="240"/>
      <c r="D13" s="240"/>
      <c r="E13" s="240"/>
      <c r="F13" s="240"/>
    </row>
    <row r="14" spans="1:12" ht="30" x14ac:dyDescent="0.25">
      <c r="A14" s="1" t="s">
        <v>0</v>
      </c>
      <c r="B14" s="1" t="s">
        <v>1</v>
      </c>
      <c r="C14" s="1" t="s">
        <v>7</v>
      </c>
      <c r="D14" s="1" t="s">
        <v>2</v>
      </c>
      <c r="E14" s="1" t="s">
        <v>3</v>
      </c>
      <c r="F14" s="1" t="s">
        <v>4</v>
      </c>
    </row>
    <row r="15" spans="1:12" x14ac:dyDescent="0.25">
      <c r="A15" s="2">
        <v>1</v>
      </c>
      <c r="B15" s="3"/>
      <c r="C15" s="17"/>
      <c r="D15" s="2"/>
      <c r="E15" s="5"/>
      <c r="F15" s="5"/>
    </row>
    <row r="16" spans="1:12" x14ac:dyDescent="0.25">
      <c r="A16" s="149"/>
      <c r="B16" s="150" t="s">
        <v>5</v>
      </c>
      <c r="C16" s="151"/>
      <c r="D16" s="149"/>
      <c r="E16" s="152"/>
      <c r="F16" s="152">
        <f>SUM(F15:F15)</f>
        <v>0</v>
      </c>
    </row>
    <row r="17" spans="1:6" ht="18.75" x14ac:dyDescent="0.3">
      <c r="A17" s="240" t="s">
        <v>11</v>
      </c>
      <c r="B17" s="240"/>
      <c r="C17" s="240"/>
      <c r="D17" s="240"/>
      <c r="E17" s="240"/>
      <c r="F17" s="240"/>
    </row>
    <row r="18" spans="1:6" ht="30" x14ac:dyDescent="0.25">
      <c r="A18" s="1" t="s">
        <v>0</v>
      </c>
      <c r="B18" s="1" t="s">
        <v>1</v>
      </c>
      <c r="C18" s="1" t="s">
        <v>7</v>
      </c>
      <c r="D18" s="1" t="s">
        <v>2</v>
      </c>
      <c r="E18" s="1" t="s">
        <v>3</v>
      </c>
      <c r="F18" s="1" t="s">
        <v>4</v>
      </c>
    </row>
    <row r="19" spans="1:6" x14ac:dyDescent="0.25">
      <c r="A19" s="2"/>
      <c r="B19" s="3"/>
      <c r="C19" s="17"/>
      <c r="D19" s="2"/>
      <c r="E19" s="2"/>
      <c r="F19" s="2"/>
    </row>
    <row r="20" spans="1:6" x14ac:dyDescent="0.25">
      <c r="A20" s="149"/>
      <c r="B20" s="150" t="s">
        <v>5</v>
      </c>
      <c r="C20" s="151"/>
      <c r="D20" s="149"/>
      <c r="E20" s="149"/>
      <c r="F20" s="152">
        <f>SUM(F19:F19)</f>
        <v>0</v>
      </c>
    </row>
    <row r="21" spans="1:6" ht="18.75" x14ac:dyDescent="0.3">
      <c r="A21" s="240" t="s">
        <v>12</v>
      </c>
      <c r="B21" s="240"/>
      <c r="C21" s="240"/>
      <c r="D21" s="240"/>
      <c r="E21" s="240"/>
      <c r="F21" s="240"/>
    </row>
    <row r="22" spans="1:6" ht="30" x14ac:dyDescent="0.25">
      <c r="A22" s="1" t="s">
        <v>0</v>
      </c>
      <c r="B22" s="1" t="s">
        <v>1</v>
      </c>
      <c r="C22" s="1" t="s">
        <v>7</v>
      </c>
      <c r="D22" s="1" t="s">
        <v>2</v>
      </c>
      <c r="E22" s="1" t="s">
        <v>3</v>
      </c>
      <c r="F22" s="1" t="s">
        <v>4</v>
      </c>
    </row>
    <row r="23" spans="1:6" x14ac:dyDescent="0.25">
      <c r="A23" s="2"/>
      <c r="B23" s="3"/>
      <c r="C23" s="4"/>
      <c r="D23" s="2"/>
      <c r="E23" s="2"/>
      <c r="F23" s="2"/>
    </row>
    <row r="24" spans="1:6" x14ac:dyDescent="0.25">
      <c r="A24" s="149"/>
      <c r="B24" s="150" t="s">
        <v>5</v>
      </c>
      <c r="C24" s="151"/>
      <c r="D24" s="149"/>
      <c r="E24" s="149"/>
      <c r="F24" s="152">
        <f>SUM(F23:F23)</f>
        <v>0</v>
      </c>
    </row>
    <row r="26" spans="1:6" x14ac:dyDescent="0.25">
      <c r="B26" s="8" t="s">
        <v>5</v>
      </c>
      <c r="F26" s="215">
        <f>SUM(F8+F12+F16+F20+F24)</f>
        <v>9350</v>
      </c>
    </row>
  </sheetData>
  <mergeCells count="9">
    <mergeCell ref="A13:F13"/>
    <mergeCell ref="A17:F17"/>
    <mergeCell ref="A21:F21"/>
    <mergeCell ref="A1:F1"/>
    <mergeCell ref="A2:F2"/>
    <mergeCell ref="A3:F3"/>
    <mergeCell ref="A4:F4"/>
    <mergeCell ref="C6:C7"/>
    <mergeCell ref="A9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activeCell="D35" sqref="D35"/>
    </sheetView>
  </sheetViews>
  <sheetFormatPr defaultRowHeight="15" x14ac:dyDescent="0.25"/>
  <cols>
    <col min="1" max="1" width="7.28515625" style="55" customWidth="1"/>
    <col min="2" max="2" width="27.140625" style="55" customWidth="1"/>
    <col min="3" max="3" width="37.7109375" style="55" customWidth="1"/>
    <col min="4" max="4" width="19" style="55" customWidth="1"/>
    <col min="5" max="5" width="19.140625" style="55" customWidth="1"/>
    <col min="6" max="6" width="21.7109375" style="55" customWidth="1"/>
    <col min="7" max="16384" width="9.140625" style="55"/>
  </cols>
  <sheetData>
    <row r="1" spans="1:12" ht="44.25" customHeight="1" x14ac:dyDescent="0.25">
      <c r="A1" s="288" t="s">
        <v>266</v>
      </c>
      <c r="B1" s="288"/>
      <c r="C1" s="288"/>
      <c r="D1" s="288"/>
      <c r="E1" s="288"/>
      <c r="F1" s="288"/>
      <c r="G1" s="46"/>
      <c r="H1" s="46"/>
      <c r="I1" s="46"/>
      <c r="J1" s="46"/>
      <c r="K1" s="46"/>
      <c r="L1" s="46"/>
    </row>
    <row r="2" spans="1:12" ht="18.75" x14ac:dyDescent="0.3">
      <c r="A2" s="289" t="s">
        <v>6</v>
      </c>
      <c r="B2" s="289"/>
      <c r="C2" s="289"/>
      <c r="D2" s="289"/>
      <c r="E2" s="289"/>
      <c r="F2" s="289"/>
    </row>
    <row r="3" spans="1:12" ht="30" x14ac:dyDescent="0.25">
      <c r="A3" s="41" t="s">
        <v>0</v>
      </c>
      <c r="B3" s="41" t="s">
        <v>1</v>
      </c>
      <c r="C3" s="41" t="s">
        <v>7</v>
      </c>
      <c r="D3" s="41" t="s">
        <v>2</v>
      </c>
      <c r="E3" s="41" t="s">
        <v>3</v>
      </c>
      <c r="F3" s="41" t="s">
        <v>4</v>
      </c>
    </row>
    <row r="4" spans="1:12" x14ac:dyDescent="0.25">
      <c r="A4" s="41"/>
      <c r="B4" s="41"/>
      <c r="C4" s="41"/>
      <c r="D4" s="41"/>
      <c r="E4" s="41"/>
      <c r="F4" s="41"/>
    </row>
    <row r="5" spans="1:12" x14ac:dyDescent="0.25">
      <c r="A5" s="41"/>
      <c r="B5" s="45"/>
      <c r="C5" s="41"/>
      <c r="D5" s="41"/>
      <c r="E5" s="54"/>
      <c r="F5" s="59"/>
    </row>
    <row r="6" spans="1:12" x14ac:dyDescent="0.25">
      <c r="A6" s="292" t="s">
        <v>5</v>
      </c>
      <c r="B6" s="293"/>
      <c r="C6" s="60"/>
      <c r="D6" s="60"/>
      <c r="E6" s="60"/>
      <c r="F6" s="61">
        <f>SUM('Перша лікарня'!F7+'Друга лікарня'!F7+'Третя лікарня'!F7+'Дитяча лікарня'!F8+'Інфекційна лікарня'!F8+'Пологовий будинок'!F8+КДП!F7+'1ЦПМСД'!F8+'2ЦПМСД'!F8+'3ЦПМСД'!F7+'4ЦПМСД'!F7+'5ЦПМСД'!F8+Стомат.полік!F8+'Дитяча стомат.пол.'!F8)</f>
        <v>766050</v>
      </c>
      <c r="I6" s="56"/>
    </row>
    <row r="7" spans="1:12" ht="18.75" x14ac:dyDescent="0.3">
      <c r="A7" s="290" t="s">
        <v>9</v>
      </c>
      <c r="B7" s="290"/>
      <c r="C7" s="290"/>
      <c r="D7" s="290"/>
      <c r="E7" s="290"/>
      <c r="F7" s="290"/>
    </row>
    <row r="8" spans="1:12" ht="30" x14ac:dyDescent="0.25">
      <c r="A8" s="41" t="s">
        <v>0</v>
      </c>
      <c r="B8" s="41" t="s">
        <v>1</v>
      </c>
      <c r="C8" s="41" t="s">
        <v>7</v>
      </c>
      <c r="D8" s="41" t="s">
        <v>2</v>
      </c>
      <c r="E8" s="41" t="s">
        <v>3</v>
      </c>
      <c r="F8" s="41" t="s">
        <v>4</v>
      </c>
    </row>
    <row r="9" spans="1:12" x14ac:dyDescent="0.25">
      <c r="A9" s="41"/>
      <c r="B9" s="45"/>
      <c r="C9" s="41"/>
      <c r="D9" s="41"/>
      <c r="E9" s="40"/>
      <c r="F9" s="59"/>
    </row>
    <row r="10" spans="1:12" x14ac:dyDescent="0.25">
      <c r="A10" s="294" t="s">
        <v>5</v>
      </c>
      <c r="B10" s="295"/>
      <c r="C10" s="62"/>
      <c r="D10" s="63"/>
      <c r="E10" s="63"/>
      <c r="F10" s="64">
        <f>SUM('Перша лікарня'!F11+'Друга лікарня'!F11+'Третя лікарня'!F11+'Дитяча лікарня'!F12+'Інфекційна лікарня'!F29+'Пологовий будинок'!F17+КДП!F11+'1ЦПМСД'!F12+'2ЦПМСД'!F12+'3ЦПМСД'!F11+'4ЦПМСД'!F11+'5ЦПМСД'!F12)</f>
        <v>955604.05</v>
      </c>
    </row>
    <row r="11" spans="1:12" ht="18.75" x14ac:dyDescent="0.3">
      <c r="A11" s="290" t="s">
        <v>10</v>
      </c>
      <c r="B11" s="290"/>
      <c r="C11" s="290"/>
      <c r="D11" s="290"/>
      <c r="E11" s="290"/>
      <c r="F11" s="290"/>
    </row>
    <row r="12" spans="1:12" ht="30" x14ac:dyDescent="0.25">
      <c r="A12" s="47" t="s">
        <v>0</v>
      </c>
      <c r="B12" s="48" t="s">
        <v>1</v>
      </c>
      <c r="C12" s="47" t="s">
        <v>7</v>
      </c>
      <c r="D12" s="47" t="s">
        <v>2</v>
      </c>
      <c r="E12" s="47" t="s">
        <v>3</v>
      </c>
      <c r="F12" s="47" t="s">
        <v>4</v>
      </c>
    </row>
    <row r="13" spans="1:12" x14ac:dyDescent="0.25">
      <c r="A13" s="41"/>
      <c r="B13" s="45"/>
      <c r="C13" s="41"/>
      <c r="D13" s="41"/>
      <c r="E13" s="40"/>
      <c r="F13" s="59"/>
    </row>
    <row r="14" spans="1:12" x14ac:dyDescent="0.25">
      <c r="A14" s="296" t="s">
        <v>5</v>
      </c>
      <c r="B14" s="297"/>
      <c r="C14" s="60"/>
      <c r="D14" s="60"/>
      <c r="E14" s="60"/>
      <c r="F14" s="61">
        <f>SUM('Перша лікарня'!F38+'Друга лікарня'!F30+'Третя лікарня'!F42+'Дитяча лікарня'!F36+'Інфекційна лікарня'!F79+'Пологовий будинок'!F40+КДП!F27+'1ЦПМСД'!F23+'2ЦПМСД'!F25+'3ЦПМСД'!F21+'4ЦПМСД'!F22+'5ЦПМСД'!F23)</f>
        <v>1943362.736</v>
      </c>
    </row>
    <row r="15" spans="1:12" ht="18.75" x14ac:dyDescent="0.3">
      <c r="A15" s="290" t="s">
        <v>558</v>
      </c>
      <c r="B15" s="290"/>
      <c r="C15" s="290"/>
      <c r="D15" s="290"/>
      <c r="E15" s="290"/>
      <c r="F15" s="290"/>
    </row>
    <row r="16" spans="1:12" ht="30" x14ac:dyDescent="0.25">
      <c r="A16" s="49" t="s">
        <v>0</v>
      </c>
      <c r="B16" s="49" t="s">
        <v>1</v>
      </c>
      <c r="C16" s="49" t="s">
        <v>7</v>
      </c>
      <c r="D16" s="49" t="s">
        <v>2</v>
      </c>
      <c r="E16" s="49" t="s">
        <v>3</v>
      </c>
      <c r="F16" s="49" t="s">
        <v>4</v>
      </c>
    </row>
    <row r="17" spans="1:6" x14ac:dyDescent="0.25">
      <c r="A17" s="200"/>
      <c r="B17" s="201"/>
      <c r="C17" s="118"/>
      <c r="D17" s="118"/>
      <c r="E17" s="118"/>
      <c r="F17" s="118"/>
    </row>
    <row r="18" spans="1:6" x14ac:dyDescent="0.25">
      <c r="A18" s="298" t="s">
        <v>5</v>
      </c>
      <c r="B18" s="299"/>
      <c r="C18" s="66"/>
      <c r="D18" s="67"/>
      <c r="E18" s="67"/>
      <c r="F18" s="68">
        <v>1443045.55</v>
      </c>
    </row>
    <row r="19" spans="1:6" ht="18.75" x14ac:dyDescent="0.3">
      <c r="A19" s="300" t="s">
        <v>12</v>
      </c>
      <c r="B19" s="300"/>
      <c r="C19" s="300"/>
      <c r="D19" s="300"/>
      <c r="E19" s="300"/>
      <c r="F19" s="300"/>
    </row>
    <row r="20" spans="1:6" ht="30" x14ac:dyDescent="0.25">
      <c r="A20" s="41" t="s">
        <v>0</v>
      </c>
      <c r="B20" s="41" t="s">
        <v>1</v>
      </c>
      <c r="C20" s="41" t="s">
        <v>7</v>
      </c>
      <c r="D20" s="41" t="s">
        <v>2</v>
      </c>
      <c r="E20" s="41" t="s">
        <v>3</v>
      </c>
      <c r="F20" s="41" t="s">
        <v>4</v>
      </c>
    </row>
    <row r="21" spans="1:6" x14ac:dyDescent="0.25">
      <c r="A21" s="10"/>
      <c r="B21" s="45"/>
      <c r="C21" s="57"/>
      <c r="D21" s="10"/>
      <c r="E21" s="10"/>
      <c r="F21" s="10"/>
    </row>
    <row r="22" spans="1:6" x14ac:dyDescent="0.25">
      <c r="A22" s="294" t="s">
        <v>5</v>
      </c>
      <c r="B22" s="295"/>
      <c r="C22" s="69"/>
      <c r="D22" s="70"/>
      <c r="E22" s="70"/>
      <c r="F22" s="71">
        <f>SUM('Перша лікарня'!F110+'Друга лікарня'!F61+'Третя лікарня'!F91+'Дитяча лікарня'!F94+'Інфекційна лікарня'!F87+'Пологовий будинок'!F44+КДП!F31+'Третя лікарня'!F149)</f>
        <v>156118.69340000002</v>
      </c>
    </row>
    <row r="23" spans="1:6" ht="18.75" x14ac:dyDescent="0.3">
      <c r="A23" s="240" t="s">
        <v>303</v>
      </c>
      <c r="B23" s="240"/>
      <c r="C23" s="240"/>
      <c r="D23" s="240"/>
      <c r="E23" s="240"/>
      <c r="F23" s="240"/>
    </row>
    <row r="24" spans="1:6" x14ac:dyDescent="0.25">
      <c r="A24" s="210"/>
      <c r="B24" s="210"/>
      <c r="C24" s="211"/>
      <c r="D24" s="212"/>
      <c r="E24" s="212"/>
      <c r="F24" s="213"/>
    </row>
    <row r="25" spans="1:6" x14ac:dyDescent="0.25">
      <c r="A25" s="184"/>
      <c r="B25" s="185" t="s">
        <v>5</v>
      </c>
      <c r="C25" s="214"/>
      <c r="D25" s="184"/>
      <c r="E25" s="184"/>
      <c r="F25" s="187">
        <f>SUM('Пологовий будинок'!F56)</f>
        <v>15700.009999999998</v>
      </c>
    </row>
    <row r="26" spans="1:6" x14ac:dyDescent="0.25">
      <c r="A26" s="206"/>
      <c r="B26" s="206"/>
      <c r="C26" s="207"/>
      <c r="D26" s="208"/>
      <c r="E26" s="208"/>
      <c r="F26" s="209"/>
    </row>
    <row r="27" spans="1:6" ht="18.75" x14ac:dyDescent="0.3">
      <c r="A27" s="291" t="s">
        <v>563</v>
      </c>
      <c r="B27" s="291"/>
      <c r="C27" s="291"/>
      <c r="D27" s="291"/>
      <c r="E27" s="291"/>
      <c r="F27" s="202">
        <f>SUM(F6+F10+F14+F18+F22+F25)</f>
        <v>5279881.0394000001</v>
      </c>
    </row>
    <row r="29" spans="1:6" x14ac:dyDescent="0.25">
      <c r="F29" s="58">
        <f>SUM('Перша лікарня'!F161+'Друга лікарня'!F111+'Третя лікарня'!F151+'Дитяча лікарня'!F96+'Інфекційна лікарня'!F113+'Пологовий будинок'!F58+КДП!F37+'1ЦПМСД'!F33+'2ЦПМСД'!F35+'3ЦПМСД'!F31+'4ЦПМСД'!F32+'5ЦПМСД'!F33+Стомат.полік!F26+'Дитяча стомат.пол.'!F26)</f>
        <v>5279881.0385999987</v>
      </c>
    </row>
    <row r="30" spans="1:6" x14ac:dyDescent="0.25">
      <c r="F30" s="58"/>
    </row>
    <row r="31" spans="1:6" x14ac:dyDescent="0.25">
      <c r="F31" s="205"/>
    </row>
    <row r="34" spans="6:6" x14ac:dyDescent="0.25">
      <c r="F34" s="56"/>
    </row>
    <row r="35" spans="6:6" x14ac:dyDescent="0.25">
      <c r="F35" s="56"/>
    </row>
  </sheetData>
  <mergeCells count="13">
    <mergeCell ref="A27:E27"/>
    <mergeCell ref="A6:B6"/>
    <mergeCell ref="A10:B10"/>
    <mergeCell ref="A14:B14"/>
    <mergeCell ref="A18:B18"/>
    <mergeCell ref="A22:B22"/>
    <mergeCell ref="A19:F19"/>
    <mergeCell ref="A15:F15"/>
    <mergeCell ref="A1:F1"/>
    <mergeCell ref="A2:F2"/>
    <mergeCell ref="A7:F7"/>
    <mergeCell ref="A11:F11"/>
    <mergeCell ref="A23:F23"/>
  </mergeCells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105" workbookViewId="0">
      <selection activeCell="F112" sqref="F112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1" ht="39" customHeight="1" x14ac:dyDescent="0.25">
      <c r="A1" s="245" t="s">
        <v>384</v>
      </c>
      <c r="B1" s="245"/>
      <c r="C1" s="245"/>
      <c r="D1" s="245"/>
      <c r="E1" s="245"/>
      <c r="F1" s="245"/>
      <c r="G1" s="6"/>
      <c r="H1" s="6"/>
      <c r="I1" s="6"/>
      <c r="J1" s="6"/>
      <c r="K1" s="6"/>
    </row>
    <row r="2" spans="1:11" x14ac:dyDescent="0.25">
      <c r="A2" s="246"/>
      <c r="B2" s="246"/>
      <c r="C2" s="246"/>
      <c r="D2" s="246"/>
      <c r="E2" s="246"/>
      <c r="F2" s="246"/>
    </row>
    <row r="3" spans="1:11" ht="18.75" x14ac:dyDescent="0.3">
      <c r="A3" s="244" t="s">
        <v>6</v>
      </c>
      <c r="B3" s="244"/>
      <c r="C3" s="244"/>
      <c r="D3" s="244"/>
      <c r="E3" s="244"/>
      <c r="F3" s="244"/>
    </row>
    <row r="4" spans="1:11" ht="30" x14ac:dyDescent="0.25">
      <c r="A4" s="1" t="s">
        <v>0</v>
      </c>
      <c r="B4" s="1" t="s">
        <v>1</v>
      </c>
      <c r="C4" s="1" t="s">
        <v>7</v>
      </c>
      <c r="D4" s="1" t="s">
        <v>556</v>
      </c>
      <c r="E4" s="1" t="s">
        <v>3</v>
      </c>
      <c r="F4" s="1" t="s">
        <v>4</v>
      </c>
    </row>
    <row r="5" spans="1:11" x14ac:dyDescent="0.25">
      <c r="A5" s="2">
        <v>1</v>
      </c>
      <c r="B5" s="3" t="s">
        <v>385</v>
      </c>
      <c r="C5" s="250" t="s">
        <v>553</v>
      </c>
      <c r="D5" s="2">
        <v>2</v>
      </c>
      <c r="E5" s="5">
        <v>1350</v>
      </c>
      <c r="F5" s="5">
        <f>SUM(D5*E5)</f>
        <v>2700</v>
      </c>
    </row>
    <row r="6" spans="1:11" ht="30" x14ac:dyDescent="0.25">
      <c r="A6" s="2">
        <v>2</v>
      </c>
      <c r="B6" s="3" t="s">
        <v>386</v>
      </c>
      <c r="C6" s="251"/>
      <c r="D6" s="2">
        <v>65</v>
      </c>
      <c r="E6" s="5">
        <v>400</v>
      </c>
      <c r="F6" s="5">
        <f>SUM(D6*E6)</f>
        <v>26000</v>
      </c>
    </row>
    <row r="7" spans="1:11" x14ac:dyDescent="0.25">
      <c r="A7" s="119"/>
      <c r="B7" s="120" t="s">
        <v>5</v>
      </c>
      <c r="C7" s="121"/>
      <c r="D7" s="119"/>
      <c r="E7" s="119"/>
      <c r="F7" s="122">
        <f>SUM(F5:F6)</f>
        <v>28700</v>
      </c>
    </row>
    <row r="8" spans="1:11" ht="18.75" x14ac:dyDescent="0.3">
      <c r="A8" s="240" t="s">
        <v>9</v>
      </c>
      <c r="B8" s="240"/>
      <c r="C8" s="240"/>
      <c r="D8" s="240"/>
      <c r="E8" s="240"/>
      <c r="F8" s="240"/>
    </row>
    <row r="9" spans="1:11" ht="30" x14ac:dyDescent="0.25">
      <c r="A9" s="1" t="s">
        <v>0</v>
      </c>
      <c r="B9" s="1" t="s">
        <v>1</v>
      </c>
      <c r="C9" s="1" t="s">
        <v>7</v>
      </c>
      <c r="D9" s="1" t="s">
        <v>2</v>
      </c>
      <c r="E9" s="1" t="s">
        <v>3</v>
      </c>
      <c r="F9" s="1" t="s">
        <v>4</v>
      </c>
    </row>
    <row r="10" spans="1:11" x14ac:dyDescent="0.25">
      <c r="A10" s="2"/>
      <c r="B10" s="3"/>
      <c r="C10" s="4"/>
      <c r="D10" s="2"/>
      <c r="E10" s="2"/>
      <c r="F10" s="2"/>
    </row>
    <row r="11" spans="1:11" x14ac:dyDescent="0.25">
      <c r="A11" s="149"/>
      <c r="B11" s="150" t="s">
        <v>5</v>
      </c>
      <c r="C11" s="151"/>
      <c r="D11" s="149"/>
      <c r="E11" s="149"/>
      <c r="F11" s="152">
        <f>SUM(F10:F10)</f>
        <v>0</v>
      </c>
    </row>
    <row r="12" spans="1:11" ht="18.75" x14ac:dyDescent="0.3">
      <c r="A12" s="240" t="s">
        <v>152</v>
      </c>
      <c r="B12" s="240"/>
      <c r="C12" s="240"/>
      <c r="D12" s="240"/>
      <c r="E12" s="240"/>
      <c r="F12" s="240"/>
    </row>
    <row r="13" spans="1:11" ht="30" x14ac:dyDescent="0.25">
      <c r="A13" s="135" t="s">
        <v>0</v>
      </c>
      <c r="B13" s="135" t="s">
        <v>1</v>
      </c>
      <c r="C13" s="135" t="s">
        <v>7</v>
      </c>
      <c r="D13" s="135" t="s">
        <v>2</v>
      </c>
      <c r="E13" s="135" t="s">
        <v>3</v>
      </c>
      <c r="F13" s="135" t="s">
        <v>4</v>
      </c>
    </row>
    <row r="14" spans="1:11" ht="30" x14ac:dyDescent="0.25">
      <c r="A14" s="135">
        <v>1</v>
      </c>
      <c r="B14" s="77" t="s">
        <v>153</v>
      </c>
      <c r="C14" s="135" t="s">
        <v>154</v>
      </c>
      <c r="D14" s="135">
        <v>100</v>
      </c>
      <c r="E14" s="143">
        <v>27</v>
      </c>
      <c r="F14" s="143">
        <f>SUM(D14*E14)</f>
        <v>2700</v>
      </c>
    </row>
    <row r="15" spans="1:11" ht="30" x14ac:dyDescent="0.25">
      <c r="A15" s="135">
        <f>SUM(A14+1)</f>
        <v>2</v>
      </c>
      <c r="B15" s="77" t="s">
        <v>155</v>
      </c>
      <c r="C15" s="135" t="s">
        <v>156</v>
      </c>
      <c r="D15" s="135">
        <v>200</v>
      </c>
      <c r="E15" s="143">
        <v>5</v>
      </c>
      <c r="F15" s="143">
        <f t="shared" ref="F15:F29" si="0">SUM(D15*E15)</f>
        <v>1000</v>
      </c>
    </row>
    <row r="16" spans="1:11" ht="45" x14ac:dyDescent="0.25">
      <c r="A16" s="135">
        <f t="shared" ref="A16:A29" si="1">SUM(A15+1)</f>
        <v>3</v>
      </c>
      <c r="B16" s="126" t="s">
        <v>157</v>
      </c>
      <c r="C16" s="129" t="s">
        <v>158</v>
      </c>
      <c r="D16" s="129">
        <v>400</v>
      </c>
      <c r="E16" s="137">
        <v>40</v>
      </c>
      <c r="F16" s="143">
        <f t="shared" si="0"/>
        <v>16000</v>
      </c>
    </row>
    <row r="17" spans="1:6" ht="45" x14ac:dyDescent="0.25">
      <c r="A17" s="135">
        <f t="shared" si="1"/>
        <v>4</v>
      </c>
      <c r="B17" s="126" t="s">
        <v>159</v>
      </c>
      <c r="C17" s="129" t="s">
        <v>160</v>
      </c>
      <c r="D17" s="129">
        <v>25</v>
      </c>
      <c r="E17" s="137">
        <v>180</v>
      </c>
      <c r="F17" s="143">
        <f t="shared" si="0"/>
        <v>4500</v>
      </c>
    </row>
    <row r="18" spans="1:6" ht="30" x14ac:dyDescent="0.25">
      <c r="A18" s="135">
        <f t="shared" si="1"/>
        <v>5</v>
      </c>
      <c r="B18" s="126" t="s">
        <v>161</v>
      </c>
      <c r="C18" s="129" t="s">
        <v>162</v>
      </c>
      <c r="D18" s="129">
        <v>30</v>
      </c>
      <c r="E18" s="137">
        <v>22.2</v>
      </c>
      <c r="F18" s="143">
        <f t="shared" si="0"/>
        <v>666</v>
      </c>
    </row>
    <row r="19" spans="1:6" ht="30" x14ac:dyDescent="0.25">
      <c r="A19" s="135">
        <f t="shared" si="1"/>
        <v>6</v>
      </c>
      <c r="B19" s="126" t="s">
        <v>163</v>
      </c>
      <c r="C19" s="129" t="s">
        <v>162</v>
      </c>
      <c r="D19" s="129">
        <v>48</v>
      </c>
      <c r="E19" s="137">
        <v>46.9</v>
      </c>
      <c r="F19" s="143">
        <f t="shared" si="0"/>
        <v>2251.1999999999998</v>
      </c>
    </row>
    <row r="20" spans="1:6" x14ac:dyDescent="0.25">
      <c r="A20" s="135">
        <f t="shared" si="1"/>
        <v>7</v>
      </c>
      <c r="B20" s="126" t="s">
        <v>164</v>
      </c>
      <c r="C20" s="129" t="s">
        <v>162</v>
      </c>
      <c r="D20" s="129">
        <v>48</v>
      </c>
      <c r="E20" s="137">
        <v>12.75</v>
      </c>
      <c r="F20" s="143">
        <f t="shared" si="0"/>
        <v>612</v>
      </c>
    </row>
    <row r="21" spans="1:6" ht="30" x14ac:dyDescent="0.25">
      <c r="A21" s="135">
        <f t="shared" si="1"/>
        <v>8</v>
      </c>
      <c r="B21" s="126" t="s">
        <v>165</v>
      </c>
      <c r="C21" s="129" t="s">
        <v>162</v>
      </c>
      <c r="D21" s="129">
        <v>500</v>
      </c>
      <c r="E21" s="137">
        <v>1</v>
      </c>
      <c r="F21" s="143">
        <f t="shared" si="0"/>
        <v>500</v>
      </c>
    </row>
    <row r="22" spans="1:6" x14ac:dyDescent="0.25">
      <c r="A22" s="135">
        <f t="shared" si="1"/>
        <v>9</v>
      </c>
      <c r="B22" s="126" t="s">
        <v>166</v>
      </c>
      <c r="C22" s="129" t="s">
        <v>162</v>
      </c>
      <c r="D22" s="129">
        <v>30</v>
      </c>
      <c r="E22" s="137">
        <v>20.85</v>
      </c>
      <c r="F22" s="143">
        <f t="shared" si="0"/>
        <v>625.5</v>
      </c>
    </row>
    <row r="23" spans="1:6" ht="45" x14ac:dyDescent="0.25">
      <c r="A23" s="135">
        <f t="shared" si="1"/>
        <v>10</v>
      </c>
      <c r="B23" s="77" t="s">
        <v>167</v>
      </c>
      <c r="C23" s="129" t="s">
        <v>162</v>
      </c>
      <c r="D23" s="129">
        <v>800</v>
      </c>
      <c r="E23" s="137">
        <v>1.92</v>
      </c>
      <c r="F23" s="143">
        <f t="shared" si="0"/>
        <v>1536</v>
      </c>
    </row>
    <row r="24" spans="1:6" ht="45" x14ac:dyDescent="0.25">
      <c r="A24" s="135">
        <f t="shared" si="1"/>
        <v>11</v>
      </c>
      <c r="B24" s="77" t="s">
        <v>168</v>
      </c>
      <c r="C24" s="129" t="s">
        <v>162</v>
      </c>
      <c r="D24" s="129">
        <v>2200</v>
      </c>
      <c r="E24" s="137">
        <v>0.9</v>
      </c>
      <c r="F24" s="143">
        <f t="shared" si="0"/>
        <v>1980</v>
      </c>
    </row>
    <row r="25" spans="1:6" ht="45" x14ac:dyDescent="0.25">
      <c r="A25" s="135">
        <f t="shared" si="1"/>
        <v>12</v>
      </c>
      <c r="B25" s="77" t="s">
        <v>169</v>
      </c>
      <c r="C25" s="129" t="s">
        <v>162</v>
      </c>
      <c r="D25" s="129">
        <v>500</v>
      </c>
      <c r="E25" s="137">
        <v>1</v>
      </c>
      <c r="F25" s="143">
        <f t="shared" si="0"/>
        <v>500</v>
      </c>
    </row>
    <row r="26" spans="1:6" ht="45" x14ac:dyDescent="0.25">
      <c r="A26" s="135">
        <f t="shared" si="1"/>
        <v>13</v>
      </c>
      <c r="B26" s="77" t="s">
        <v>170</v>
      </c>
      <c r="C26" s="129" t="s">
        <v>162</v>
      </c>
      <c r="D26" s="129">
        <v>1500</v>
      </c>
      <c r="E26" s="137">
        <v>1.18</v>
      </c>
      <c r="F26" s="143">
        <f t="shared" si="0"/>
        <v>1770</v>
      </c>
    </row>
    <row r="27" spans="1:6" x14ac:dyDescent="0.25">
      <c r="A27" s="135">
        <f t="shared" si="1"/>
        <v>14</v>
      </c>
      <c r="B27" s="77" t="s">
        <v>387</v>
      </c>
      <c r="C27" s="129" t="s">
        <v>388</v>
      </c>
      <c r="D27" s="129">
        <v>200</v>
      </c>
      <c r="E27" s="137">
        <v>0.91</v>
      </c>
      <c r="F27" s="143">
        <f t="shared" si="0"/>
        <v>182</v>
      </c>
    </row>
    <row r="28" spans="1:6" x14ac:dyDescent="0.25">
      <c r="A28" s="135">
        <f t="shared" si="1"/>
        <v>15</v>
      </c>
      <c r="B28" s="77" t="s">
        <v>389</v>
      </c>
      <c r="C28" s="129" t="s">
        <v>388</v>
      </c>
      <c r="D28" s="129">
        <v>100</v>
      </c>
      <c r="E28" s="137">
        <v>2.4700000000000002</v>
      </c>
      <c r="F28" s="143">
        <f t="shared" si="0"/>
        <v>247.00000000000003</v>
      </c>
    </row>
    <row r="29" spans="1:6" x14ac:dyDescent="0.25">
      <c r="A29" s="135">
        <f t="shared" si="1"/>
        <v>16</v>
      </c>
      <c r="B29" s="77" t="s">
        <v>390</v>
      </c>
      <c r="C29" s="129" t="s">
        <v>388</v>
      </c>
      <c r="D29" s="129">
        <v>150</v>
      </c>
      <c r="E29" s="137">
        <v>0.76</v>
      </c>
      <c r="F29" s="143">
        <f t="shared" si="0"/>
        <v>114</v>
      </c>
    </row>
    <row r="30" spans="1:6" x14ac:dyDescent="0.25">
      <c r="A30" s="138"/>
      <c r="B30" s="138" t="s">
        <v>5</v>
      </c>
      <c r="C30" s="138"/>
      <c r="D30" s="138"/>
      <c r="E30" s="138"/>
      <c r="F30" s="139">
        <f>SUM(F14:F29)</f>
        <v>35183.699999999997</v>
      </c>
    </row>
    <row r="31" spans="1:6" ht="18.75" x14ac:dyDescent="0.3">
      <c r="A31" s="249" t="s">
        <v>11</v>
      </c>
      <c r="B31" s="249"/>
      <c r="C31" s="249"/>
      <c r="D31" s="249"/>
      <c r="E31" s="249"/>
      <c r="F31" s="249"/>
    </row>
    <row r="32" spans="1:6" ht="30" x14ac:dyDescent="0.25">
      <c r="A32" s="1" t="s">
        <v>0</v>
      </c>
      <c r="B32" s="1" t="s">
        <v>1</v>
      </c>
      <c r="C32" s="1" t="s">
        <v>7</v>
      </c>
      <c r="D32" s="1" t="s">
        <v>2</v>
      </c>
      <c r="E32" s="1" t="s">
        <v>3</v>
      </c>
      <c r="F32" s="1" t="s">
        <v>4</v>
      </c>
    </row>
    <row r="33" spans="1:6" ht="45" customHeight="1" x14ac:dyDescent="0.25">
      <c r="A33" s="135">
        <v>1</v>
      </c>
      <c r="B33" s="77" t="s">
        <v>391</v>
      </c>
      <c r="C33" s="252" t="s">
        <v>554</v>
      </c>
      <c r="D33" s="129">
        <v>100</v>
      </c>
      <c r="E33" s="137">
        <v>1.1399999999999999</v>
      </c>
      <c r="F33" s="143">
        <f>SUM(D33*E33)</f>
        <v>113.99999999999999</v>
      </c>
    </row>
    <row r="34" spans="1:6" ht="45" customHeight="1" x14ac:dyDescent="0.25">
      <c r="A34" s="135">
        <f t="shared" ref="A34:A60" si="2">SUM(A33+1)</f>
        <v>2</v>
      </c>
      <c r="B34" s="77" t="s">
        <v>392</v>
      </c>
      <c r="C34" s="253"/>
      <c r="D34" s="129">
        <v>100</v>
      </c>
      <c r="E34" s="137">
        <v>0.72</v>
      </c>
      <c r="F34" s="143">
        <f t="shared" ref="F34:F60" si="3">SUM(D34*E34)</f>
        <v>72</v>
      </c>
    </row>
    <row r="35" spans="1:6" ht="45" customHeight="1" x14ac:dyDescent="0.25">
      <c r="A35" s="135">
        <f t="shared" si="2"/>
        <v>3</v>
      </c>
      <c r="B35" s="77" t="s">
        <v>393</v>
      </c>
      <c r="C35" s="253"/>
      <c r="D35" s="129">
        <v>80</v>
      </c>
      <c r="E35" s="137">
        <v>1.7</v>
      </c>
      <c r="F35" s="143">
        <f t="shared" si="3"/>
        <v>136</v>
      </c>
    </row>
    <row r="36" spans="1:6" ht="45" customHeight="1" x14ac:dyDescent="0.25">
      <c r="A36" s="135">
        <f t="shared" si="2"/>
        <v>4</v>
      </c>
      <c r="B36" s="77" t="s">
        <v>394</v>
      </c>
      <c r="C36" s="253"/>
      <c r="D36" s="129">
        <v>2</v>
      </c>
      <c r="E36" s="137">
        <v>47.08</v>
      </c>
      <c r="F36" s="143">
        <f t="shared" si="3"/>
        <v>94.16</v>
      </c>
    </row>
    <row r="37" spans="1:6" ht="45" customHeight="1" x14ac:dyDescent="0.25">
      <c r="A37" s="135">
        <f t="shared" si="2"/>
        <v>5</v>
      </c>
      <c r="B37" s="77" t="s">
        <v>395</v>
      </c>
      <c r="C37" s="253"/>
      <c r="D37" s="129">
        <v>15</v>
      </c>
      <c r="E37" s="137">
        <v>20.22</v>
      </c>
      <c r="F37" s="143">
        <f t="shared" si="3"/>
        <v>303.29999999999995</v>
      </c>
    </row>
    <row r="38" spans="1:6" ht="45" customHeight="1" x14ac:dyDescent="0.25">
      <c r="A38" s="135">
        <f t="shared" si="2"/>
        <v>6</v>
      </c>
      <c r="B38" s="77" t="s">
        <v>396</v>
      </c>
      <c r="C38" s="253"/>
      <c r="D38" s="129">
        <v>6</v>
      </c>
      <c r="E38" s="137">
        <v>35.51</v>
      </c>
      <c r="F38" s="143">
        <f t="shared" si="3"/>
        <v>213.06</v>
      </c>
    </row>
    <row r="39" spans="1:6" ht="45" customHeight="1" x14ac:dyDescent="0.25">
      <c r="A39" s="135">
        <f t="shared" si="2"/>
        <v>7</v>
      </c>
      <c r="B39" s="77" t="s">
        <v>397</v>
      </c>
      <c r="C39" s="253"/>
      <c r="D39" s="129">
        <v>2</v>
      </c>
      <c r="E39" s="137">
        <v>19.62</v>
      </c>
      <c r="F39" s="143">
        <f t="shared" si="3"/>
        <v>39.24</v>
      </c>
    </row>
    <row r="40" spans="1:6" ht="45" customHeight="1" x14ac:dyDescent="0.25">
      <c r="A40" s="135">
        <f t="shared" si="2"/>
        <v>8</v>
      </c>
      <c r="B40" s="77" t="s">
        <v>398</v>
      </c>
      <c r="C40" s="253"/>
      <c r="D40" s="129">
        <v>15</v>
      </c>
      <c r="E40" s="137">
        <v>19.98</v>
      </c>
      <c r="F40" s="143">
        <f t="shared" si="3"/>
        <v>299.7</v>
      </c>
    </row>
    <row r="41" spans="1:6" ht="45" customHeight="1" x14ac:dyDescent="0.25">
      <c r="A41" s="135">
        <f t="shared" si="2"/>
        <v>9</v>
      </c>
      <c r="B41" s="77" t="s">
        <v>399</v>
      </c>
      <c r="C41" s="253"/>
      <c r="D41" s="129">
        <v>10</v>
      </c>
      <c r="E41" s="137">
        <v>3.81</v>
      </c>
      <c r="F41" s="143">
        <f t="shared" si="3"/>
        <v>38.1</v>
      </c>
    </row>
    <row r="42" spans="1:6" ht="45" customHeight="1" x14ac:dyDescent="0.25">
      <c r="A42" s="135">
        <f t="shared" si="2"/>
        <v>10</v>
      </c>
      <c r="B42" s="77" t="s">
        <v>400</v>
      </c>
      <c r="C42" s="253"/>
      <c r="D42" s="129">
        <v>5</v>
      </c>
      <c r="E42" s="137">
        <v>208.65</v>
      </c>
      <c r="F42" s="143">
        <f t="shared" si="3"/>
        <v>1043.25</v>
      </c>
    </row>
    <row r="43" spans="1:6" ht="45" customHeight="1" x14ac:dyDescent="0.25">
      <c r="A43" s="135">
        <f t="shared" si="2"/>
        <v>11</v>
      </c>
      <c r="B43" s="77" t="s">
        <v>401</v>
      </c>
      <c r="C43" s="253"/>
      <c r="D43" s="129">
        <v>2</v>
      </c>
      <c r="E43" s="137">
        <v>43.94</v>
      </c>
      <c r="F43" s="143">
        <f t="shared" si="3"/>
        <v>87.88</v>
      </c>
    </row>
    <row r="44" spans="1:6" ht="45" customHeight="1" x14ac:dyDescent="0.25">
      <c r="A44" s="135">
        <f t="shared" si="2"/>
        <v>12</v>
      </c>
      <c r="B44" s="77" t="s">
        <v>402</v>
      </c>
      <c r="C44" s="253"/>
      <c r="D44" s="129">
        <v>3</v>
      </c>
      <c r="E44" s="137">
        <v>20.81</v>
      </c>
      <c r="F44" s="143">
        <f t="shared" si="3"/>
        <v>62.429999999999993</v>
      </c>
    </row>
    <row r="45" spans="1:6" ht="45" customHeight="1" x14ac:dyDescent="0.25">
      <c r="A45" s="135">
        <f t="shared" si="2"/>
        <v>13</v>
      </c>
      <c r="B45" s="77" t="s">
        <v>403</v>
      </c>
      <c r="C45" s="253"/>
      <c r="D45" s="129">
        <v>2</v>
      </c>
      <c r="E45" s="137">
        <v>38.89</v>
      </c>
      <c r="F45" s="143">
        <f t="shared" si="3"/>
        <v>77.78</v>
      </c>
    </row>
    <row r="46" spans="1:6" ht="45" customHeight="1" x14ac:dyDescent="0.25">
      <c r="A46" s="135">
        <f t="shared" si="2"/>
        <v>14</v>
      </c>
      <c r="B46" s="77" t="s">
        <v>404</v>
      </c>
      <c r="C46" s="253"/>
      <c r="D46" s="129">
        <v>2</v>
      </c>
      <c r="E46" s="137">
        <v>52.73</v>
      </c>
      <c r="F46" s="143">
        <f t="shared" si="3"/>
        <v>105.46</v>
      </c>
    </row>
    <row r="47" spans="1:6" ht="45" customHeight="1" x14ac:dyDescent="0.25">
      <c r="A47" s="135">
        <f t="shared" si="2"/>
        <v>15</v>
      </c>
      <c r="B47" s="77" t="s">
        <v>405</v>
      </c>
      <c r="C47" s="253"/>
      <c r="D47" s="129">
        <v>5</v>
      </c>
      <c r="E47" s="137">
        <v>13.27</v>
      </c>
      <c r="F47" s="143">
        <f t="shared" si="3"/>
        <v>66.349999999999994</v>
      </c>
    </row>
    <row r="48" spans="1:6" ht="45" customHeight="1" x14ac:dyDescent="0.25">
      <c r="A48" s="135">
        <f t="shared" si="2"/>
        <v>16</v>
      </c>
      <c r="B48" s="77" t="s">
        <v>406</v>
      </c>
      <c r="C48" s="253"/>
      <c r="D48" s="129">
        <v>1</v>
      </c>
      <c r="E48" s="137">
        <v>286.49</v>
      </c>
      <c r="F48" s="143">
        <f t="shared" si="3"/>
        <v>286.49</v>
      </c>
    </row>
    <row r="49" spans="1:6" ht="45" customHeight="1" x14ac:dyDescent="0.25">
      <c r="A49" s="135">
        <f t="shared" si="2"/>
        <v>17</v>
      </c>
      <c r="B49" s="77" t="s">
        <v>407</v>
      </c>
      <c r="C49" s="253"/>
      <c r="D49" s="129">
        <v>5</v>
      </c>
      <c r="E49" s="137">
        <v>7.32</v>
      </c>
      <c r="F49" s="143">
        <f t="shared" si="3"/>
        <v>36.6</v>
      </c>
    </row>
    <row r="50" spans="1:6" ht="45" customHeight="1" x14ac:dyDescent="0.25">
      <c r="A50" s="135">
        <f t="shared" si="2"/>
        <v>18</v>
      </c>
      <c r="B50" s="77" t="s">
        <v>408</v>
      </c>
      <c r="C50" s="253"/>
      <c r="D50" s="129">
        <v>2</v>
      </c>
      <c r="E50" s="137">
        <v>8.5050000000000008</v>
      </c>
      <c r="F50" s="143">
        <f t="shared" si="3"/>
        <v>17.010000000000002</v>
      </c>
    </row>
    <row r="51" spans="1:6" ht="45" customHeight="1" x14ac:dyDescent="0.25">
      <c r="A51" s="135">
        <f t="shared" si="2"/>
        <v>19</v>
      </c>
      <c r="B51" s="77" t="s">
        <v>409</v>
      </c>
      <c r="C51" s="253"/>
      <c r="D51" s="129">
        <v>6</v>
      </c>
      <c r="E51" s="137">
        <v>18.940000000000001</v>
      </c>
      <c r="F51" s="143">
        <f t="shared" si="3"/>
        <v>113.64000000000001</v>
      </c>
    </row>
    <row r="52" spans="1:6" ht="45" customHeight="1" x14ac:dyDescent="0.25">
      <c r="A52" s="135">
        <f t="shared" si="2"/>
        <v>20</v>
      </c>
      <c r="B52" s="77" t="s">
        <v>410</v>
      </c>
      <c r="C52" s="253"/>
      <c r="D52" s="129">
        <v>3</v>
      </c>
      <c r="E52" s="137">
        <v>60.7</v>
      </c>
      <c r="F52" s="143">
        <f t="shared" si="3"/>
        <v>182.10000000000002</v>
      </c>
    </row>
    <row r="53" spans="1:6" ht="45" customHeight="1" x14ac:dyDescent="0.25">
      <c r="A53" s="135">
        <f t="shared" si="2"/>
        <v>21</v>
      </c>
      <c r="B53" s="77" t="s">
        <v>411</v>
      </c>
      <c r="C53" s="253"/>
      <c r="D53" s="129">
        <v>5</v>
      </c>
      <c r="E53" s="137">
        <v>29.62</v>
      </c>
      <c r="F53" s="143">
        <f t="shared" si="3"/>
        <v>148.1</v>
      </c>
    </row>
    <row r="54" spans="1:6" ht="45" customHeight="1" x14ac:dyDescent="0.25">
      <c r="A54" s="135">
        <f t="shared" si="2"/>
        <v>22</v>
      </c>
      <c r="B54" s="77" t="s">
        <v>412</v>
      </c>
      <c r="C54" s="253"/>
      <c r="D54" s="129">
        <v>5</v>
      </c>
      <c r="E54" s="137">
        <v>84.58</v>
      </c>
      <c r="F54" s="143">
        <f t="shared" si="3"/>
        <v>422.9</v>
      </c>
    </row>
    <row r="55" spans="1:6" ht="45" customHeight="1" x14ac:dyDescent="0.25">
      <c r="A55" s="135">
        <f t="shared" si="2"/>
        <v>23</v>
      </c>
      <c r="B55" s="77" t="s">
        <v>413</v>
      </c>
      <c r="C55" s="253"/>
      <c r="D55" s="129">
        <v>2</v>
      </c>
      <c r="E55" s="137">
        <v>27.33</v>
      </c>
      <c r="F55" s="143">
        <f t="shared" si="3"/>
        <v>54.66</v>
      </c>
    </row>
    <row r="56" spans="1:6" ht="45" customHeight="1" x14ac:dyDescent="0.25">
      <c r="A56" s="135">
        <f t="shared" si="2"/>
        <v>24</v>
      </c>
      <c r="B56" s="77" t="s">
        <v>414</v>
      </c>
      <c r="C56" s="253"/>
      <c r="D56" s="129">
        <v>5</v>
      </c>
      <c r="E56" s="137">
        <v>3.14</v>
      </c>
      <c r="F56" s="143">
        <f t="shared" si="3"/>
        <v>15.700000000000001</v>
      </c>
    </row>
    <row r="57" spans="1:6" ht="45" customHeight="1" x14ac:dyDescent="0.25">
      <c r="A57" s="135">
        <f t="shared" si="2"/>
        <v>25</v>
      </c>
      <c r="B57" s="77" t="s">
        <v>415</v>
      </c>
      <c r="C57" s="253"/>
      <c r="D57" s="129">
        <v>2</v>
      </c>
      <c r="E57" s="137">
        <v>30.7</v>
      </c>
      <c r="F57" s="143">
        <f t="shared" si="3"/>
        <v>61.4</v>
      </c>
    </row>
    <row r="58" spans="1:6" ht="45" customHeight="1" x14ac:dyDescent="0.25">
      <c r="A58" s="135">
        <f t="shared" si="2"/>
        <v>26</v>
      </c>
      <c r="B58" s="77" t="s">
        <v>416</v>
      </c>
      <c r="C58" s="253"/>
      <c r="D58" s="129">
        <v>5</v>
      </c>
      <c r="E58" s="137">
        <v>90.18</v>
      </c>
      <c r="F58" s="143">
        <f t="shared" si="3"/>
        <v>450.90000000000003</v>
      </c>
    </row>
    <row r="59" spans="1:6" ht="45" customHeight="1" x14ac:dyDescent="0.25">
      <c r="A59" s="135">
        <f t="shared" si="2"/>
        <v>27</v>
      </c>
      <c r="B59" s="77" t="s">
        <v>417</v>
      </c>
      <c r="C59" s="253"/>
      <c r="D59" s="129">
        <v>1</v>
      </c>
      <c r="E59" s="137">
        <v>46.12</v>
      </c>
      <c r="F59" s="143">
        <f t="shared" si="3"/>
        <v>46.12</v>
      </c>
    </row>
    <row r="60" spans="1:6" ht="45" customHeight="1" x14ac:dyDescent="0.25">
      <c r="A60" s="135">
        <f t="shared" si="2"/>
        <v>28</v>
      </c>
      <c r="B60" s="77" t="s">
        <v>418</v>
      </c>
      <c r="C60" s="254"/>
      <c r="D60" s="129">
        <v>30</v>
      </c>
      <c r="E60" s="137">
        <v>3.2709999999999999</v>
      </c>
      <c r="F60" s="143">
        <f t="shared" si="3"/>
        <v>98.13</v>
      </c>
    </row>
    <row r="61" spans="1:6" x14ac:dyDescent="0.25">
      <c r="A61" s="149"/>
      <c r="B61" s="150" t="s">
        <v>5</v>
      </c>
      <c r="C61" s="151"/>
      <c r="D61" s="149"/>
      <c r="E61" s="149"/>
      <c r="F61" s="152">
        <f>SUM(F33:F60)</f>
        <v>4686.4599999999991</v>
      </c>
    </row>
    <row r="62" spans="1:6" ht="18.75" x14ac:dyDescent="0.3">
      <c r="A62" s="240" t="s">
        <v>555</v>
      </c>
      <c r="B62" s="240"/>
      <c r="C62" s="240"/>
      <c r="D62" s="240"/>
      <c r="E62" s="240"/>
      <c r="F62" s="240"/>
    </row>
    <row r="63" spans="1:6" ht="30" x14ac:dyDescent="0.25">
      <c r="A63" s="135" t="s">
        <v>0</v>
      </c>
      <c r="B63" s="135" t="s">
        <v>1</v>
      </c>
      <c r="C63" s="135" t="s">
        <v>7</v>
      </c>
      <c r="D63" s="135" t="s">
        <v>2</v>
      </c>
      <c r="E63" s="135" t="s">
        <v>3</v>
      </c>
      <c r="F63" s="135" t="s">
        <v>4</v>
      </c>
    </row>
    <row r="64" spans="1:6" x14ac:dyDescent="0.25">
      <c r="A64" s="129">
        <v>1</v>
      </c>
      <c r="B64" s="77" t="s">
        <v>171</v>
      </c>
      <c r="C64" s="129" t="s">
        <v>172</v>
      </c>
      <c r="D64" s="136">
        <v>10</v>
      </c>
      <c r="E64" s="140">
        <v>50.39</v>
      </c>
      <c r="F64" s="140">
        <f>SUM(D64*E64)</f>
        <v>503.9</v>
      </c>
    </row>
    <row r="65" spans="1:6" x14ac:dyDescent="0.25">
      <c r="A65" s="129">
        <f>SUM(A64+1)</f>
        <v>2</v>
      </c>
      <c r="B65" s="77" t="s">
        <v>173</v>
      </c>
      <c r="C65" s="129" t="s">
        <v>172</v>
      </c>
      <c r="D65" s="136">
        <v>2</v>
      </c>
      <c r="E65" s="140">
        <v>8.84</v>
      </c>
      <c r="F65" s="140">
        <f t="shared" ref="F65:F107" si="4">SUM(D65*E65)</f>
        <v>17.68</v>
      </c>
    </row>
    <row r="66" spans="1:6" x14ac:dyDescent="0.25">
      <c r="A66" s="129">
        <f t="shared" ref="A66:A108" si="5">SUM(A65+1)</f>
        <v>3</v>
      </c>
      <c r="B66" s="77" t="s">
        <v>173</v>
      </c>
      <c r="C66" s="129" t="s">
        <v>172</v>
      </c>
      <c r="D66" s="136">
        <v>48</v>
      </c>
      <c r="E66" s="140">
        <v>8.84</v>
      </c>
      <c r="F66" s="140">
        <f t="shared" si="4"/>
        <v>424.32</v>
      </c>
    </row>
    <row r="67" spans="1:6" x14ac:dyDescent="0.25">
      <c r="A67" s="129">
        <f t="shared" si="5"/>
        <v>4</v>
      </c>
      <c r="B67" s="77" t="s">
        <v>174</v>
      </c>
      <c r="C67" s="129" t="s">
        <v>172</v>
      </c>
      <c r="D67" s="136">
        <v>56</v>
      </c>
      <c r="E67" s="140">
        <v>11.38</v>
      </c>
      <c r="F67" s="140">
        <f t="shared" si="4"/>
        <v>637.28000000000009</v>
      </c>
    </row>
    <row r="68" spans="1:6" x14ac:dyDescent="0.25">
      <c r="A68" s="129">
        <f t="shared" si="5"/>
        <v>5</v>
      </c>
      <c r="B68" s="77" t="s">
        <v>174</v>
      </c>
      <c r="C68" s="129" t="s">
        <v>172</v>
      </c>
      <c r="D68" s="136">
        <v>144</v>
      </c>
      <c r="E68" s="140">
        <v>11.38</v>
      </c>
      <c r="F68" s="140">
        <f t="shared" si="4"/>
        <v>1638.72</v>
      </c>
    </row>
    <row r="69" spans="1:6" x14ac:dyDescent="0.25">
      <c r="A69" s="129">
        <f t="shared" si="5"/>
        <v>6</v>
      </c>
      <c r="B69" s="77" t="s">
        <v>175</v>
      </c>
      <c r="C69" s="129" t="s">
        <v>172</v>
      </c>
      <c r="D69" s="136">
        <v>50</v>
      </c>
      <c r="E69" s="140">
        <v>13.86</v>
      </c>
      <c r="F69" s="140">
        <f t="shared" si="4"/>
        <v>693</v>
      </c>
    </row>
    <row r="70" spans="1:6" x14ac:dyDescent="0.25">
      <c r="A70" s="129">
        <f t="shared" si="5"/>
        <v>7</v>
      </c>
      <c r="B70" s="77" t="s">
        <v>176</v>
      </c>
      <c r="C70" s="129" t="s">
        <v>172</v>
      </c>
      <c r="D70" s="136">
        <v>20</v>
      </c>
      <c r="E70" s="140">
        <v>12.48</v>
      </c>
      <c r="F70" s="140">
        <f t="shared" si="4"/>
        <v>249.60000000000002</v>
      </c>
    </row>
    <row r="71" spans="1:6" ht="30" x14ac:dyDescent="0.25">
      <c r="A71" s="129">
        <f t="shared" si="5"/>
        <v>8</v>
      </c>
      <c r="B71" s="77" t="s">
        <v>177</v>
      </c>
      <c r="C71" s="129" t="s">
        <v>172</v>
      </c>
      <c r="D71" s="136">
        <v>10</v>
      </c>
      <c r="E71" s="140">
        <v>34.51</v>
      </c>
      <c r="F71" s="140">
        <f t="shared" si="4"/>
        <v>345.09999999999997</v>
      </c>
    </row>
    <row r="72" spans="1:6" x14ac:dyDescent="0.25">
      <c r="A72" s="129">
        <f t="shared" si="5"/>
        <v>9</v>
      </c>
      <c r="B72" s="77" t="s">
        <v>178</v>
      </c>
      <c r="C72" s="129" t="s">
        <v>172</v>
      </c>
      <c r="D72" s="136">
        <v>2</v>
      </c>
      <c r="E72" s="140">
        <v>609.27</v>
      </c>
      <c r="F72" s="140">
        <f t="shared" si="4"/>
        <v>1218.54</v>
      </c>
    </row>
    <row r="73" spans="1:6" x14ac:dyDescent="0.25">
      <c r="A73" s="129">
        <f t="shared" si="5"/>
        <v>10</v>
      </c>
      <c r="B73" s="77" t="s">
        <v>179</v>
      </c>
      <c r="C73" s="129" t="s">
        <v>172</v>
      </c>
      <c r="D73" s="136">
        <v>40</v>
      </c>
      <c r="E73" s="140">
        <v>14.71</v>
      </c>
      <c r="F73" s="140">
        <f t="shared" si="4"/>
        <v>588.40000000000009</v>
      </c>
    </row>
    <row r="74" spans="1:6" x14ac:dyDescent="0.25">
      <c r="A74" s="129">
        <f t="shared" si="5"/>
        <v>11</v>
      </c>
      <c r="B74" s="77" t="s">
        <v>180</v>
      </c>
      <c r="C74" s="129" t="s">
        <v>172</v>
      </c>
      <c r="D74" s="136">
        <v>200</v>
      </c>
      <c r="E74" s="140">
        <v>19.21</v>
      </c>
      <c r="F74" s="140">
        <f t="shared" si="4"/>
        <v>3842</v>
      </c>
    </row>
    <row r="75" spans="1:6" x14ac:dyDescent="0.25">
      <c r="A75" s="129">
        <f t="shared" si="5"/>
        <v>12</v>
      </c>
      <c r="B75" s="77" t="s">
        <v>181</v>
      </c>
      <c r="C75" s="129" t="s">
        <v>172</v>
      </c>
      <c r="D75" s="136">
        <v>138</v>
      </c>
      <c r="E75" s="140">
        <v>10.48</v>
      </c>
      <c r="F75" s="140">
        <f t="shared" si="4"/>
        <v>1446.24</v>
      </c>
    </row>
    <row r="76" spans="1:6" x14ac:dyDescent="0.25">
      <c r="A76" s="129">
        <f t="shared" si="5"/>
        <v>13</v>
      </c>
      <c r="B76" s="77" t="s">
        <v>181</v>
      </c>
      <c r="C76" s="129" t="s">
        <v>172</v>
      </c>
      <c r="D76" s="136">
        <v>362</v>
      </c>
      <c r="E76" s="140">
        <v>10.48</v>
      </c>
      <c r="F76" s="140">
        <v>3792.06</v>
      </c>
    </row>
    <row r="77" spans="1:6" ht="45" x14ac:dyDescent="0.25">
      <c r="A77" s="129">
        <f t="shared" si="5"/>
        <v>14</v>
      </c>
      <c r="B77" s="65" t="s">
        <v>182</v>
      </c>
      <c r="C77" s="136" t="s">
        <v>183</v>
      </c>
      <c r="D77" s="136">
        <v>8</v>
      </c>
      <c r="E77" s="140">
        <v>2000</v>
      </c>
      <c r="F77" s="140">
        <f t="shared" si="4"/>
        <v>16000</v>
      </c>
    </row>
    <row r="78" spans="1:6" ht="60" x14ac:dyDescent="0.25">
      <c r="A78" s="129">
        <f t="shared" si="5"/>
        <v>15</v>
      </c>
      <c r="B78" s="65" t="s">
        <v>184</v>
      </c>
      <c r="C78" s="136" t="s">
        <v>183</v>
      </c>
      <c r="D78" s="136">
        <v>10</v>
      </c>
      <c r="E78" s="140">
        <v>326</v>
      </c>
      <c r="F78" s="140">
        <f t="shared" si="4"/>
        <v>3260</v>
      </c>
    </row>
    <row r="79" spans="1:6" ht="30" x14ac:dyDescent="0.25">
      <c r="A79" s="129">
        <f t="shared" si="5"/>
        <v>16</v>
      </c>
      <c r="B79" s="65" t="s">
        <v>185</v>
      </c>
      <c r="C79" s="136" t="s">
        <v>183</v>
      </c>
      <c r="D79" s="136">
        <v>1</v>
      </c>
      <c r="E79" s="140">
        <v>2000</v>
      </c>
      <c r="F79" s="140">
        <f t="shared" si="4"/>
        <v>2000</v>
      </c>
    </row>
    <row r="80" spans="1:6" ht="30" x14ac:dyDescent="0.25">
      <c r="A80" s="129">
        <f t="shared" si="5"/>
        <v>17</v>
      </c>
      <c r="B80" s="65" t="s">
        <v>186</v>
      </c>
      <c r="C80" s="136" t="s">
        <v>183</v>
      </c>
      <c r="D80" s="136">
        <v>1</v>
      </c>
      <c r="E80" s="140">
        <v>1800</v>
      </c>
      <c r="F80" s="140">
        <f t="shared" si="4"/>
        <v>1800</v>
      </c>
    </row>
    <row r="81" spans="1:6" ht="30" x14ac:dyDescent="0.25">
      <c r="A81" s="129">
        <f t="shared" si="5"/>
        <v>18</v>
      </c>
      <c r="B81" s="77" t="s">
        <v>187</v>
      </c>
      <c r="C81" s="136" t="s">
        <v>183</v>
      </c>
      <c r="D81" s="136">
        <v>500</v>
      </c>
      <c r="E81" s="140">
        <v>1.1399999999999999</v>
      </c>
      <c r="F81" s="140">
        <f t="shared" si="4"/>
        <v>570</v>
      </c>
    </row>
    <row r="82" spans="1:6" x14ac:dyDescent="0.25">
      <c r="A82" s="129">
        <f t="shared" si="5"/>
        <v>19</v>
      </c>
      <c r="B82" s="77" t="s">
        <v>188</v>
      </c>
      <c r="C82" s="136" t="s">
        <v>183</v>
      </c>
      <c r="D82" s="136">
        <f>2000+500</f>
        <v>2500</v>
      </c>
      <c r="E82" s="140">
        <v>18</v>
      </c>
      <c r="F82" s="140">
        <f t="shared" si="4"/>
        <v>45000</v>
      </c>
    </row>
    <row r="83" spans="1:6" ht="30" x14ac:dyDescent="0.25">
      <c r="A83" s="129">
        <f t="shared" si="5"/>
        <v>20</v>
      </c>
      <c r="B83" s="77" t="s">
        <v>139</v>
      </c>
      <c r="C83" s="136" t="s">
        <v>183</v>
      </c>
      <c r="D83" s="136">
        <v>200</v>
      </c>
      <c r="E83" s="140">
        <v>48</v>
      </c>
      <c r="F83" s="140">
        <f t="shared" si="4"/>
        <v>9600</v>
      </c>
    </row>
    <row r="84" spans="1:6" ht="30" x14ac:dyDescent="0.25">
      <c r="A84" s="129">
        <f t="shared" si="5"/>
        <v>21</v>
      </c>
      <c r="B84" s="77" t="s">
        <v>189</v>
      </c>
      <c r="C84" s="136" t="s">
        <v>183</v>
      </c>
      <c r="D84" s="136">
        <v>15</v>
      </c>
      <c r="E84" s="140">
        <v>315</v>
      </c>
      <c r="F84" s="140">
        <f t="shared" si="4"/>
        <v>4725</v>
      </c>
    </row>
    <row r="85" spans="1:6" ht="30" hidden="1" x14ac:dyDescent="0.25">
      <c r="A85" s="129">
        <f t="shared" si="5"/>
        <v>22</v>
      </c>
      <c r="B85" s="77" t="s">
        <v>190</v>
      </c>
      <c r="C85" s="136"/>
      <c r="D85" s="136"/>
      <c r="E85" s="140"/>
      <c r="F85" s="140">
        <f t="shared" si="4"/>
        <v>0</v>
      </c>
    </row>
    <row r="86" spans="1:6" ht="30" hidden="1" x14ac:dyDescent="0.25">
      <c r="A86" s="129">
        <f t="shared" si="5"/>
        <v>23</v>
      </c>
      <c r="B86" s="77" t="s">
        <v>191</v>
      </c>
      <c r="C86" s="136"/>
      <c r="D86" s="136"/>
      <c r="E86" s="140"/>
      <c r="F86" s="140">
        <f t="shared" si="4"/>
        <v>0</v>
      </c>
    </row>
    <row r="87" spans="1:6" x14ac:dyDescent="0.25">
      <c r="A87" s="129">
        <f t="shared" si="5"/>
        <v>24</v>
      </c>
      <c r="B87" s="77" t="s">
        <v>192</v>
      </c>
      <c r="C87" s="136" t="s">
        <v>183</v>
      </c>
      <c r="D87" s="136">
        <v>500</v>
      </c>
      <c r="E87" s="140">
        <v>5.9</v>
      </c>
      <c r="F87" s="140">
        <f t="shared" si="4"/>
        <v>2950</v>
      </c>
    </row>
    <row r="88" spans="1:6" ht="30" hidden="1" x14ac:dyDescent="0.25">
      <c r="A88" s="129">
        <f t="shared" si="5"/>
        <v>25</v>
      </c>
      <c r="B88" s="77" t="s">
        <v>193</v>
      </c>
      <c r="C88" s="136"/>
      <c r="D88" s="136"/>
      <c r="E88" s="140"/>
      <c r="F88" s="140">
        <f t="shared" si="4"/>
        <v>0</v>
      </c>
    </row>
    <row r="89" spans="1:6" hidden="1" x14ac:dyDescent="0.25">
      <c r="A89" s="129">
        <f t="shared" si="5"/>
        <v>26</v>
      </c>
      <c r="B89" s="77" t="s">
        <v>194</v>
      </c>
      <c r="C89" s="136"/>
      <c r="D89" s="136"/>
      <c r="E89" s="140"/>
      <c r="F89" s="140">
        <f t="shared" si="4"/>
        <v>0</v>
      </c>
    </row>
    <row r="90" spans="1:6" hidden="1" x14ac:dyDescent="0.25">
      <c r="A90" s="129">
        <f t="shared" si="5"/>
        <v>27</v>
      </c>
      <c r="B90" s="77" t="s">
        <v>123</v>
      </c>
      <c r="C90" s="136"/>
      <c r="D90" s="136"/>
      <c r="E90" s="140"/>
      <c r="F90" s="140">
        <f t="shared" si="4"/>
        <v>0</v>
      </c>
    </row>
    <row r="91" spans="1:6" hidden="1" x14ac:dyDescent="0.25">
      <c r="A91" s="129">
        <f t="shared" si="5"/>
        <v>28</v>
      </c>
      <c r="B91" s="77" t="s">
        <v>195</v>
      </c>
      <c r="C91" s="136"/>
      <c r="D91" s="136"/>
      <c r="E91" s="140"/>
      <c r="F91" s="140">
        <f t="shared" si="4"/>
        <v>0</v>
      </c>
    </row>
    <row r="92" spans="1:6" hidden="1" x14ac:dyDescent="0.25">
      <c r="A92" s="129">
        <f t="shared" si="5"/>
        <v>29</v>
      </c>
      <c r="B92" s="77" t="s">
        <v>196</v>
      </c>
      <c r="C92" s="136"/>
      <c r="D92" s="136"/>
      <c r="E92" s="140"/>
      <c r="F92" s="140">
        <f t="shared" si="4"/>
        <v>0</v>
      </c>
    </row>
    <row r="93" spans="1:6" x14ac:dyDescent="0.25">
      <c r="A93" s="129">
        <f t="shared" si="5"/>
        <v>30</v>
      </c>
      <c r="B93" s="77" t="s">
        <v>197</v>
      </c>
      <c r="C93" s="136" t="s">
        <v>183</v>
      </c>
      <c r="D93" s="136">
        <v>500</v>
      </c>
      <c r="E93" s="140">
        <v>1.04</v>
      </c>
      <c r="F93" s="140">
        <f t="shared" si="4"/>
        <v>520</v>
      </c>
    </row>
    <row r="94" spans="1:6" ht="30" x14ac:dyDescent="0.25">
      <c r="A94" s="129">
        <f t="shared" si="5"/>
        <v>31</v>
      </c>
      <c r="B94" s="77" t="s">
        <v>198</v>
      </c>
      <c r="C94" s="136" t="s">
        <v>183</v>
      </c>
      <c r="D94" s="136">
        <v>500</v>
      </c>
      <c r="E94" s="140">
        <v>4</v>
      </c>
      <c r="F94" s="140">
        <f t="shared" si="4"/>
        <v>2000</v>
      </c>
    </row>
    <row r="95" spans="1:6" ht="45" x14ac:dyDescent="0.25">
      <c r="A95" s="129">
        <f t="shared" si="5"/>
        <v>32</v>
      </c>
      <c r="B95" s="77" t="s">
        <v>199</v>
      </c>
      <c r="C95" s="136" t="s">
        <v>183</v>
      </c>
      <c r="D95" s="136">
        <v>500</v>
      </c>
      <c r="E95" s="140">
        <v>11.05</v>
      </c>
      <c r="F95" s="140">
        <f t="shared" si="4"/>
        <v>5525</v>
      </c>
    </row>
    <row r="96" spans="1:6" ht="30" x14ac:dyDescent="0.25">
      <c r="A96" s="129">
        <f t="shared" si="5"/>
        <v>33</v>
      </c>
      <c r="B96" s="77" t="s">
        <v>200</v>
      </c>
      <c r="C96" s="136" t="s">
        <v>183</v>
      </c>
      <c r="D96" s="136">
        <v>1</v>
      </c>
      <c r="E96" s="140">
        <v>302.13</v>
      </c>
      <c r="F96" s="140">
        <f t="shared" si="4"/>
        <v>302.13</v>
      </c>
    </row>
    <row r="97" spans="1:6" ht="45" x14ac:dyDescent="0.25">
      <c r="A97" s="129">
        <f t="shared" si="5"/>
        <v>34</v>
      </c>
      <c r="B97" s="65" t="s">
        <v>201</v>
      </c>
      <c r="C97" s="136" t="s">
        <v>183</v>
      </c>
      <c r="D97" s="136">
        <v>1000</v>
      </c>
      <c r="E97" s="140">
        <v>9.9499999999999993</v>
      </c>
      <c r="F97" s="140">
        <f t="shared" si="4"/>
        <v>9950</v>
      </c>
    </row>
    <row r="98" spans="1:6" ht="30" x14ac:dyDescent="0.25">
      <c r="A98" s="129">
        <f t="shared" si="5"/>
        <v>35</v>
      </c>
      <c r="B98" s="77" t="s">
        <v>202</v>
      </c>
      <c r="C98" s="136" t="s">
        <v>183</v>
      </c>
      <c r="D98" s="136">
        <v>40</v>
      </c>
      <c r="E98" s="140">
        <v>50.15</v>
      </c>
      <c r="F98" s="140">
        <f t="shared" si="4"/>
        <v>2006</v>
      </c>
    </row>
    <row r="99" spans="1:6" ht="30" x14ac:dyDescent="0.25">
      <c r="A99" s="129">
        <f t="shared" si="5"/>
        <v>36</v>
      </c>
      <c r="B99" s="77" t="s">
        <v>203</v>
      </c>
      <c r="C99" s="136" t="s">
        <v>204</v>
      </c>
      <c r="D99" s="136">
        <v>2050</v>
      </c>
      <c r="E99" s="140">
        <v>6.4</v>
      </c>
      <c r="F99" s="140">
        <v>13117.13</v>
      </c>
    </row>
    <row r="100" spans="1:6" ht="30" x14ac:dyDescent="0.25">
      <c r="A100" s="129">
        <f t="shared" si="5"/>
        <v>37</v>
      </c>
      <c r="B100" s="77" t="s">
        <v>203</v>
      </c>
      <c r="C100" s="136" t="s">
        <v>204</v>
      </c>
      <c r="D100" s="136">
        <v>2950</v>
      </c>
      <c r="E100" s="140">
        <v>6.4</v>
      </c>
      <c r="F100" s="140">
        <v>18875.169999999998</v>
      </c>
    </row>
    <row r="101" spans="1:6" ht="45" x14ac:dyDescent="0.25">
      <c r="A101" s="129">
        <f t="shared" si="5"/>
        <v>38</v>
      </c>
      <c r="B101" s="77" t="s">
        <v>167</v>
      </c>
      <c r="C101" s="136" t="s">
        <v>204</v>
      </c>
      <c r="D101" s="136">
        <v>701</v>
      </c>
      <c r="E101" s="140">
        <v>1.1399999999999999</v>
      </c>
      <c r="F101" s="140">
        <v>802.57</v>
      </c>
    </row>
    <row r="102" spans="1:6" ht="45" x14ac:dyDescent="0.25">
      <c r="A102" s="129">
        <f t="shared" si="5"/>
        <v>39</v>
      </c>
      <c r="B102" s="77" t="s">
        <v>167</v>
      </c>
      <c r="C102" s="136" t="s">
        <v>204</v>
      </c>
      <c r="D102" s="136">
        <v>2029</v>
      </c>
      <c r="E102" s="140">
        <v>1.1399999999999999</v>
      </c>
      <c r="F102" s="140">
        <v>2323</v>
      </c>
    </row>
    <row r="103" spans="1:6" ht="45" x14ac:dyDescent="0.25">
      <c r="A103" s="129">
        <f t="shared" si="5"/>
        <v>40</v>
      </c>
      <c r="B103" s="77" t="s">
        <v>167</v>
      </c>
      <c r="C103" s="136" t="s">
        <v>204</v>
      </c>
      <c r="D103" s="136">
        <v>70</v>
      </c>
      <c r="E103" s="140">
        <v>1.1399999999999999</v>
      </c>
      <c r="F103" s="140">
        <v>80.14</v>
      </c>
    </row>
    <row r="104" spans="1:6" ht="45" x14ac:dyDescent="0.25">
      <c r="A104" s="129">
        <f t="shared" si="5"/>
        <v>41</v>
      </c>
      <c r="B104" s="77" t="s">
        <v>169</v>
      </c>
      <c r="C104" s="136" t="s">
        <v>204</v>
      </c>
      <c r="D104" s="136">
        <v>1470</v>
      </c>
      <c r="E104" s="140">
        <v>1.63</v>
      </c>
      <c r="F104" s="140">
        <v>2390.81</v>
      </c>
    </row>
    <row r="105" spans="1:6" ht="45" x14ac:dyDescent="0.25">
      <c r="A105" s="129">
        <f t="shared" si="5"/>
        <v>42</v>
      </c>
      <c r="B105" s="77" t="s">
        <v>169</v>
      </c>
      <c r="C105" s="136" t="s">
        <v>204</v>
      </c>
      <c r="D105" s="136">
        <v>30</v>
      </c>
      <c r="E105" s="140">
        <v>1.63</v>
      </c>
      <c r="F105" s="140">
        <v>48.79</v>
      </c>
    </row>
    <row r="106" spans="1:6" ht="45" x14ac:dyDescent="0.25">
      <c r="A106" s="129">
        <f t="shared" si="5"/>
        <v>43</v>
      </c>
      <c r="B106" s="77" t="s">
        <v>168</v>
      </c>
      <c r="C106" s="136" t="s">
        <v>204</v>
      </c>
      <c r="D106" s="136">
        <v>995</v>
      </c>
      <c r="E106" s="140">
        <v>0.75</v>
      </c>
      <c r="F106" s="140">
        <v>745.26</v>
      </c>
    </row>
    <row r="107" spans="1:6" ht="45" x14ac:dyDescent="0.25">
      <c r="A107" s="129">
        <f t="shared" si="5"/>
        <v>44</v>
      </c>
      <c r="B107" s="77" t="s">
        <v>168</v>
      </c>
      <c r="C107" s="136" t="s">
        <v>204</v>
      </c>
      <c r="D107" s="136">
        <v>5</v>
      </c>
      <c r="E107" s="140">
        <v>0.75</v>
      </c>
      <c r="F107" s="140">
        <f t="shared" si="4"/>
        <v>3.75</v>
      </c>
    </row>
    <row r="108" spans="1:6" ht="45" x14ac:dyDescent="0.25">
      <c r="A108" s="129">
        <f t="shared" si="5"/>
        <v>45</v>
      </c>
      <c r="B108" s="77" t="s">
        <v>170</v>
      </c>
      <c r="C108" s="136" t="s">
        <v>204</v>
      </c>
      <c r="D108" s="136">
        <v>10000</v>
      </c>
      <c r="E108" s="140">
        <v>0.83</v>
      </c>
      <c r="F108" s="140">
        <v>8346</v>
      </c>
    </row>
    <row r="109" spans="1:6" x14ac:dyDescent="0.25">
      <c r="A109" s="141"/>
      <c r="B109" s="142" t="s">
        <v>5</v>
      </c>
      <c r="C109" s="141"/>
      <c r="D109" s="141"/>
      <c r="E109" s="141"/>
      <c r="F109" s="144">
        <f>SUM(F64:F108)</f>
        <v>168337.59000000005</v>
      </c>
    </row>
    <row r="111" spans="1:6" x14ac:dyDescent="0.25">
      <c r="A111" s="147"/>
      <c r="B111" s="148" t="s">
        <v>5</v>
      </c>
      <c r="C111" s="147"/>
      <c r="D111" s="147"/>
      <c r="E111" s="147"/>
      <c r="F111" s="146">
        <f>SUM(F7+F11+F30+F61+F109)</f>
        <v>236907.75000000006</v>
      </c>
    </row>
  </sheetData>
  <mergeCells count="9">
    <mergeCell ref="A31:F31"/>
    <mergeCell ref="A62:F62"/>
    <mergeCell ref="A1:F1"/>
    <mergeCell ref="A2:F2"/>
    <mergeCell ref="A3:F3"/>
    <mergeCell ref="A8:F8"/>
    <mergeCell ref="A12:F12"/>
    <mergeCell ref="C5:C6"/>
    <mergeCell ref="C33:C6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A130" workbookViewId="0">
      <selection activeCell="F152" sqref="F152"/>
    </sheetView>
  </sheetViews>
  <sheetFormatPr defaultRowHeight="15" x14ac:dyDescent="0.25"/>
  <cols>
    <col min="1" max="1" width="6.42578125" style="8" customWidth="1"/>
    <col min="2" max="2" width="35.5703125" style="8" customWidth="1"/>
    <col min="3" max="3" width="36.7109375" style="8" customWidth="1"/>
    <col min="4" max="4" width="12" style="8" customWidth="1"/>
    <col min="5" max="5" width="12.28515625" style="8" customWidth="1"/>
    <col min="6" max="6" width="13.5703125" style="8" customWidth="1"/>
    <col min="7" max="16384" width="9.140625" style="8"/>
  </cols>
  <sheetData>
    <row r="1" spans="1:6" ht="81" customHeight="1" x14ac:dyDescent="0.25">
      <c r="A1" s="259" t="s">
        <v>510</v>
      </c>
      <c r="B1" s="259"/>
      <c r="C1" s="259"/>
      <c r="D1" s="259"/>
      <c r="E1" s="259"/>
      <c r="F1" s="259"/>
    </row>
    <row r="2" spans="1:6" x14ac:dyDescent="0.25">
      <c r="A2" s="260"/>
      <c r="B2" s="260"/>
      <c r="C2" s="260"/>
      <c r="D2" s="260"/>
      <c r="E2" s="260"/>
      <c r="F2" s="260"/>
    </row>
    <row r="3" spans="1:6" ht="18.75" x14ac:dyDescent="0.25">
      <c r="A3" s="255" t="s">
        <v>6</v>
      </c>
      <c r="B3" s="255"/>
      <c r="C3" s="255"/>
      <c r="D3" s="255"/>
      <c r="E3" s="255"/>
      <c r="F3" s="255"/>
    </row>
    <row r="4" spans="1:6" ht="47.25" customHeight="1" x14ac:dyDescent="0.25">
      <c r="A4" s="99" t="s">
        <v>0</v>
      </c>
      <c r="B4" s="99" t="s">
        <v>1</v>
      </c>
      <c r="C4" s="99" t="s">
        <v>7</v>
      </c>
      <c r="D4" s="99" t="s">
        <v>2</v>
      </c>
      <c r="E4" s="99" t="s">
        <v>3</v>
      </c>
      <c r="F4" s="99" t="s">
        <v>4</v>
      </c>
    </row>
    <row r="5" spans="1:6" x14ac:dyDescent="0.25">
      <c r="A5" s="100">
        <v>1</v>
      </c>
      <c r="B5" s="104" t="s">
        <v>312</v>
      </c>
      <c r="C5" s="256" t="s">
        <v>553</v>
      </c>
      <c r="D5" s="103">
        <v>6</v>
      </c>
      <c r="E5" s="105">
        <v>1350</v>
      </c>
      <c r="F5" s="105">
        <f>SUM(D5*E5)</f>
        <v>8100</v>
      </c>
    </row>
    <row r="6" spans="1:6" ht="30" x14ac:dyDescent="0.25">
      <c r="A6" s="100">
        <v>2</v>
      </c>
      <c r="B6" s="106" t="s">
        <v>512</v>
      </c>
      <c r="C6" s="258"/>
      <c r="D6" s="103">
        <v>380</v>
      </c>
      <c r="E6" s="105">
        <v>400</v>
      </c>
      <c r="F6" s="105">
        <f>SUM(D6*E6)</f>
        <v>152000</v>
      </c>
    </row>
    <row r="7" spans="1:6" x14ac:dyDescent="0.25">
      <c r="A7" s="153"/>
      <c r="B7" s="154" t="s">
        <v>5</v>
      </c>
      <c r="C7" s="154"/>
      <c r="D7" s="153"/>
      <c r="E7" s="153"/>
      <c r="F7" s="155">
        <f>SUM(F5:F6)</f>
        <v>160100</v>
      </c>
    </row>
    <row r="8" spans="1:6" ht="18.75" x14ac:dyDescent="0.25">
      <c r="A8" s="255" t="s">
        <v>9</v>
      </c>
      <c r="B8" s="255"/>
      <c r="C8" s="255"/>
      <c r="D8" s="255"/>
      <c r="E8" s="255"/>
      <c r="F8" s="255"/>
    </row>
    <row r="9" spans="1:6" ht="39" customHeight="1" x14ac:dyDescent="0.25">
      <c r="A9" s="99" t="s">
        <v>0</v>
      </c>
      <c r="B9" s="99" t="s">
        <v>1</v>
      </c>
      <c r="C9" s="99" t="s">
        <v>7</v>
      </c>
      <c r="D9" s="99" t="s">
        <v>2</v>
      </c>
      <c r="E9" s="99" t="s">
        <v>3</v>
      </c>
      <c r="F9" s="99" t="s">
        <v>4</v>
      </c>
    </row>
    <row r="10" spans="1:6" x14ac:dyDescent="0.25">
      <c r="A10" s="100"/>
      <c r="B10" s="101"/>
      <c r="C10" s="102"/>
      <c r="D10" s="100"/>
      <c r="E10" s="100"/>
      <c r="F10" s="100"/>
    </row>
    <row r="11" spans="1:6" x14ac:dyDescent="0.25">
      <c r="A11" s="153"/>
      <c r="B11" s="154" t="s">
        <v>5</v>
      </c>
      <c r="C11" s="154"/>
      <c r="D11" s="153"/>
      <c r="E11" s="153"/>
      <c r="F11" s="155">
        <v>0</v>
      </c>
    </row>
    <row r="12" spans="1:6" ht="18.75" x14ac:dyDescent="0.25">
      <c r="A12" s="255" t="s">
        <v>10</v>
      </c>
      <c r="B12" s="255"/>
      <c r="C12" s="255"/>
      <c r="D12" s="255"/>
      <c r="E12" s="255"/>
      <c r="F12" s="255"/>
    </row>
    <row r="13" spans="1:6" ht="54.75" customHeight="1" x14ac:dyDescent="0.25">
      <c r="A13" s="99" t="s">
        <v>0</v>
      </c>
      <c r="B13" s="99" t="s">
        <v>1</v>
      </c>
      <c r="C13" s="99" t="s">
        <v>7</v>
      </c>
      <c r="D13" s="99" t="s">
        <v>2</v>
      </c>
      <c r="E13" s="99" t="s">
        <v>3</v>
      </c>
      <c r="F13" s="99" t="s">
        <v>4</v>
      </c>
    </row>
    <row r="14" spans="1:6" ht="22.5" customHeight="1" x14ac:dyDescent="0.25">
      <c r="A14" s="103" t="s">
        <v>108</v>
      </c>
      <c r="B14" s="104" t="s">
        <v>109</v>
      </c>
      <c r="C14" s="99" t="s">
        <v>110</v>
      </c>
      <c r="D14" s="103">
        <v>150</v>
      </c>
      <c r="E14" s="105">
        <v>89.1</v>
      </c>
      <c r="F14" s="105">
        <f>SUM(D14*E14)</f>
        <v>13365</v>
      </c>
    </row>
    <row r="15" spans="1:6" ht="24.75" customHeight="1" x14ac:dyDescent="0.25">
      <c r="A15" s="103">
        <v>2</v>
      </c>
      <c r="B15" s="104" t="s">
        <v>111</v>
      </c>
      <c r="C15" s="99" t="s">
        <v>110</v>
      </c>
      <c r="D15" s="103">
        <v>34</v>
      </c>
      <c r="E15" s="105">
        <v>594</v>
      </c>
      <c r="F15" s="105">
        <f t="shared" ref="F15:F41" si="0">SUM(D15*E15)</f>
        <v>20196</v>
      </c>
    </row>
    <row r="16" spans="1:6" ht="32.25" customHeight="1" x14ac:dyDescent="0.25">
      <c r="A16" s="103" t="s">
        <v>112</v>
      </c>
      <c r="B16" s="104" t="s">
        <v>113</v>
      </c>
      <c r="C16" s="99" t="s">
        <v>110</v>
      </c>
      <c r="D16" s="103">
        <v>3</v>
      </c>
      <c r="E16" s="105">
        <v>1339.8</v>
      </c>
      <c r="F16" s="105">
        <f t="shared" si="0"/>
        <v>4019.3999999999996</v>
      </c>
    </row>
    <row r="17" spans="1:6" ht="31.5" customHeight="1" x14ac:dyDescent="0.25">
      <c r="A17" s="103">
        <v>4</v>
      </c>
      <c r="B17" s="104" t="s">
        <v>114</v>
      </c>
      <c r="C17" s="99" t="s">
        <v>115</v>
      </c>
      <c r="D17" s="103">
        <v>200</v>
      </c>
      <c r="E17" s="105">
        <v>180</v>
      </c>
      <c r="F17" s="105">
        <f t="shared" si="0"/>
        <v>36000</v>
      </c>
    </row>
    <row r="18" spans="1:6" ht="28.5" customHeight="1" x14ac:dyDescent="0.25">
      <c r="A18" s="103">
        <v>5</v>
      </c>
      <c r="B18" s="104" t="s">
        <v>114</v>
      </c>
      <c r="C18" s="99" t="s">
        <v>115</v>
      </c>
      <c r="D18" s="103">
        <v>110</v>
      </c>
      <c r="E18" s="105">
        <v>180</v>
      </c>
      <c r="F18" s="105">
        <f t="shared" si="0"/>
        <v>19800</v>
      </c>
    </row>
    <row r="19" spans="1:6" ht="30.75" customHeight="1" x14ac:dyDescent="0.25">
      <c r="A19" s="103">
        <v>6</v>
      </c>
      <c r="B19" s="104" t="s">
        <v>116</v>
      </c>
      <c r="C19" s="99" t="s">
        <v>115</v>
      </c>
      <c r="D19" s="103">
        <v>40</v>
      </c>
      <c r="E19" s="105">
        <v>450</v>
      </c>
      <c r="F19" s="105">
        <f t="shared" si="0"/>
        <v>18000</v>
      </c>
    </row>
    <row r="20" spans="1:6" ht="30.75" customHeight="1" x14ac:dyDescent="0.25">
      <c r="A20" s="103">
        <v>7</v>
      </c>
      <c r="B20" s="104" t="s">
        <v>13</v>
      </c>
      <c r="C20" s="99" t="s">
        <v>115</v>
      </c>
      <c r="D20" s="103">
        <v>500</v>
      </c>
      <c r="E20" s="105">
        <v>15</v>
      </c>
      <c r="F20" s="105">
        <f t="shared" si="0"/>
        <v>7500</v>
      </c>
    </row>
    <row r="21" spans="1:6" ht="25.5" customHeight="1" x14ac:dyDescent="0.25">
      <c r="A21" s="103">
        <v>8</v>
      </c>
      <c r="B21" s="104" t="s">
        <v>117</v>
      </c>
      <c r="C21" s="99" t="s">
        <v>115</v>
      </c>
      <c r="D21" s="103">
        <v>500</v>
      </c>
      <c r="E21" s="105">
        <v>35</v>
      </c>
      <c r="F21" s="105">
        <f t="shared" si="0"/>
        <v>17500</v>
      </c>
    </row>
    <row r="22" spans="1:6" ht="33" customHeight="1" x14ac:dyDescent="0.25">
      <c r="A22" s="103">
        <v>9</v>
      </c>
      <c r="B22" s="104" t="s">
        <v>118</v>
      </c>
      <c r="C22" s="99" t="s">
        <v>115</v>
      </c>
      <c r="D22" s="103">
        <v>50</v>
      </c>
      <c r="E22" s="105">
        <v>450</v>
      </c>
      <c r="F22" s="105">
        <f t="shared" si="0"/>
        <v>22500</v>
      </c>
    </row>
    <row r="23" spans="1:6" ht="29.25" customHeight="1" x14ac:dyDescent="0.25">
      <c r="A23" s="103">
        <v>10</v>
      </c>
      <c r="B23" s="104" t="s">
        <v>119</v>
      </c>
      <c r="C23" s="99" t="s">
        <v>115</v>
      </c>
      <c r="D23" s="103">
        <v>15</v>
      </c>
      <c r="E23" s="103">
        <v>291.66000000000003</v>
      </c>
      <c r="F23" s="105">
        <f t="shared" si="0"/>
        <v>4374.9000000000005</v>
      </c>
    </row>
    <row r="24" spans="1:6" ht="30" x14ac:dyDescent="0.25">
      <c r="A24" s="103">
        <v>11</v>
      </c>
      <c r="B24" s="104" t="s">
        <v>120</v>
      </c>
      <c r="C24" s="99" t="s">
        <v>115</v>
      </c>
      <c r="D24" s="103">
        <v>600</v>
      </c>
      <c r="E24" s="105">
        <v>8</v>
      </c>
      <c r="F24" s="105">
        <f t="shared" si="0"/>
        <v>4800</v>
      </c>
    </row>
    <row r="25" spans="1:6" x14ac:dyDescent="0.25">
      <c r="A25" s="103">
        <v>12</v>
      </c>
      <c r="B25" s="104" t="s">
        <v>121</v>
      </c>
      <c r="C25" s="99" t="s">
        <v>122</v>
      </c>
      <c r="D25" s="103">
        <v>90</v>
      </c>
      <c r="E25" s="105">
        <v>500</v>
      </c>
      <c r="F25" s="105">
        <f t="shared" si="0"/>
        <v>45000</v>
      </c>
    </row>
    <row r="26" spans="1:6" x14ac:dyDescent="0.25">
      <c r="A26" s="103">
        <v>13</v>
      </c>
      <c r="B26" s="104" t="s">
        <v>123</v>
      </c>
      <c r="C26" s="99" t="s">
        <v>124</v>
      </c>
      <c r="D26" s="103">
        <v>98</v>
      </c>
      <c r="E26" s="105">
        <v>20</v>
      </c>
      <c r="F26" s="105">
        <f t="shared" si="0"/>
        <v>1960</v>
      </c>
    </row>
    <row r="27" spans="1:6" x14ac:dyDescent="0.25">
      <c r="A27" s="103">
        <v>14</v>
      </c>
      <c r="B27" s="104" t="s">
        <v>125</v>
      </c>
      <c r="C27" s="99" t="s">
        <v>122</v>
      </c>
      <c r="D27" s="103">
        <v>11</v>
      </c>
      <c r="E27" s="105">
        <v>500</v>
      </c>
      <c r="F27" s="105">
        <f t="shared" si="0"/>
        <v>5500</v>
      </c>
    </row>
    <row r="28" spans="1:6" x14ac:dyDescent="0.25">
      <c r="A28" s="103">
        <v>15</v>
      </c>
      <c r="B28" s="104" t="s">
        <v>126</v>
      </c>
      <c r="C28" s="99" t="s">
        <v>122</v>
      </c>
      <c r="D28" s="103">
        <v>32</v>
      </c>
      <c r="E28" s="105">
        <v>20</v>
      </c>
      <c r="F28" s="105">
        <f t="shared" si="0"/>
        <v>640</v>
      </c>
    </row>
    <row r="29" spans="1:6" x14ac:dyDescent="0.25">
      <c r="A29" s="103">
        <v>16</v>
      </c>
      <c r="B29" s="104" t="s">
        <v>127</v>
      </c>
      <c r="C29" s="99" t="s">
        <v>128</v>
      </c>
      <c r="D29" s="103">
        <v>43.2</v>
      </c>
      <c r="E29" s="105">
        <v>30</v>
      </c>
      <c r="F29" s="105">
        <f t="shared" si="0"/>
        <v>1296</v>
      </c>
    </row>
    <row r="30" spans="1:6" x14ac:dyDescent="0.25">
      <c r="A30" s="103">
        <v>17</v>
      </c>
      <c r="B30" s="104" t="s">
        <v>129</v>
      </c>
      <c r="C30" s="99" t="s">
        <v>122</v>
      </c>
      <c r="D30" s="103">
        <v>25</v>
      </c>
      <c r="E30" s="105">
        <v>15</v>
      </c>
      <c r="F30" s="105">
        <f t="shared" si="0"/>
        <v>375</v>
      </c>
    </row>
    <row r="31" spans="1:6" ht="30" x14ac:dyDescent="0.25">
      <c r="A31" s="103">
        <v>18</v>
      </c>
      <c r="B31" s="104" t="s">
        <v>119</v>
      </c>
      <c r="C31" s="99" t="s">
        <v>511</v>
      </c>
      <c r="D31" s="103">
        <v>40</v>
      </c>
      <c r="E31" s="105">
        <v>268.33</v>
      </c>
      <c r="F31" s="105">
        <f t="shared" si="0"/>
        <v>10733.199999999999</v>
      </c>
    </row>
    <row r="32" spans="1:6" ht="30" x14ac:dyDescent="0.25">
      <c r="A32" s="103">
        <v>21</v>
      </c>
      <c r="B32" s="104" t="s">
        <v>513</v>
      </c>
      <c r="C32" s="99" t="s">
        <v>439</v>
      </c>
      <c r="D32" s="103">
        <v>48</v>
      </c>
      <c r="E32" s="105">
        <v>2.4075000000000002</v>
      </c>
      <c r="F32" s="105">
        <f t="shared" si="0"/>
        <v>115.56</v>
      </c>
    </row>
    <row r="33" spans="1:7" ht="30" x14ac:dyDescent="0.25">
      <c r="A33" s="103">
        <v>22</v>
      </c>
      <c r="B33" s="104" t="s">
        <v>514</v>
      </c>
      <c r="C33" s="99" t="s">
        <v>439</v>
      </c>
      <c r="D33" s="103">
        <v>250</v>
      </c>
      <c r="E33" s="105">
        <v>13.91</v>
      </c>
      <c r="F33" s="105">
        <f t="shared" si="0"/>
        <v>3477.5</v>
      </c>
    </row>
    <row r="34" spans="1:7" ht="30" x14ac:dyDescent="0.25">
      <c r="A34" s="103">
        <v>23</v>
      </c>
      <c r="B34" s="104" t="s">
        <v>515</v>
      </c>
      <c r="C34" s="99" t="s">
        <v>439</v>
      </c>
      <c r="D34" s="103">
        <v>250</v>
      </c>
      <c r="E34" s="105">
        <v>11.77</v>
      </c>
      <c r="F34" s="105">
        <f t="shared" si="0"/>
        <v>2942.5</v>
      </c>
    </row>
    <row r="35" spans="1:7" ht="30" x14ac:dyDescent="0.25">
      <c r="A35" s="103">
        <v>24</v>
      </c>
      <c r="B35" s="104" t="s">
        <v>516</v>
      </c>
      <c r="C35" s="99" t="s">
        <v>439</v>
      </c>
      <c r="D35" s="103">
        <v>96</v>
      </c>
      <c r="E35" s="105">
        <v>5.8849999999999998</v>
      </c>
      <c r="F35" s="105">
        <f t="shared" si="0"/>
        <v>564.96</v>
      </c>
    </row>
    <row r="36" spans="1:7" ht="30" x14ac:dyDescent="0.25">
      <c r="A36" s="103">
        <v>25</v>
      </c>
      <c r="B36" s="104" t="s">
        <v>517</v>
      </c>
      <c r="C36" s="99" t="s">
        <v>439</v>
      </c>
      <c r="D36" s="103">
        <v>48</v>
      </c>
      <c r="E36" s="105">
        <v>4.6544999999999996</v>
      </c>
      <c r="F36" s="105">
        <f t="shared" si="0"/>
        <v>223.416</v>
      </c>
    </row>
    <row r="37" spans="1:7" ht="30" x14ac:dyDescent="0.25">
      <c r="A37" s="103">
        <v>26</v>
      </c>
      <c r="B37" s="104" t="s">
        <v>518</v>
      </c>
      <c r="C37" s="99" t="s">
        <v>439</v>
      </c>
      <c r="D37" s="103">
        <v>1000</v>
      </c>
      <c r="E37" s="105">
        <v>2.14</v>
      </c>
      <c r="F37" s="105">
        <f t="shared" si="0"/>
        <v>2140</v>
      </c>
    </row>
    <row r="38" spans="1:7" ht="45" x14ac:dyDescent="0.25">
      <c r="A38" s="103">
        <v>27</v>
      </c>
      <c r="B38" s="107" t="s">
        <v>519</v>
      </c>
      <c r="C38" s="99" t="s">
        <v>439</v>
      </c>
      <c r="D38" s="103">
        <v>1300</v>
      </c>
      <c r="E38" s="105">
        <v>1.7976000000000001</v>
      </c>
      <c r="F38" s="105">
        <f t="shared" si="0"/>
        <v>2336.88</v>
      </c>
    </row>
    <row r="39" spans="1:7" ht="45" x14ac:dyDescent="0.25">
      <c r="A39" s="103">
        <v>28</v>
      </c>
      <c r="B39" s="107" t="s">
        <v>520</v>
      </c>
      <c r="C39" s="99" t="s">
        <v>439</v>
      </c>
      <c r="D39" s="103">
        <v>2200</v>
      </c>
      <c r="E39" s="105">
        <v>0.84530000000000005</v>
      </c>
      <c r="F39" s="105">
        <f t="shared" si="0"/>
        <v>1859.66</v>
      </c>
    </row>
    <row r="40" spans="1:7" ht="45" x14ac:dyDescent="0.25">
      <c r="A40" s="103">
        <v>29</v>
      </c>
      <c r="B40" s="107" t="s">
        <v>521</v>
      </c>
      <c r="C40" s="99" t="s">
        <v>439</v>
      </c>
      <c r="D40" s="103">
        <v>1500</v>
      </c>
      <c r="E40" s="105">
        <v>1.1021000000000001</v>
      </c>
      <c r="F40" s="105">
        <f t="shared" si="0"/>
        <v>1653.15</v>
      </c>
      <c r="G40" s="78"/>
    </row>
    <row r="41" spans="1:7" ht="45" x14ac:dyDescent="0.25">
      <c r="A41" s="103">
        <v>30</v>
      </c>
      <c r="B41" s="104" t="s">
        <v>522</v>
      </c>
      <c r="C41" s="99" t="s">
        <v>439</v>
      </c>
      <c r="D41" s="103">
        <v>500</v>
      </c>
      <c r="E41" s="105">
        <v>8.8168000000000006</v>
      </c>
      <c r="F41" s="105">
        <f t="shared" si="0"/>
        <v>4408.4000000000005</v>
      </c>
    </row>
    <row r="42" spans="1:7" x14ac:dyDescent="0.25">
      <c r="A42" s="156"/>
      <c r="B42" s="157" t="s">
        <v>5</v>
      </c>
      <c r="C42" s="157"/>
      <c r="D42" s="156"/>
      <c r="E42" s="156"/>
      <c r="F42" s="158">
        <f>SUM(F14:F41)</f>
        <v>253281.52599999998</v>
      </c>
    </row>
    <row r="43" spans="1:7" ht="18.75" x14ac:dyDescent="0.25">
      <c r="A43" s="255" t="s">
        <v>557</v>
      </c>
      <c r="B43" s="255"/>
      <c r="C43" s="255"/>
      <c r="D43" s="255"/>
      <c r="E43" s="255"/>
      <c r="F43" s="255"/>
    </row>
    <row r="44" spans="1:7" ht="30" x14ac:dyDescent="0.25">
      <c r="A44" s="99" t="s">
        <v>0</v>
      </c>
      <c r="B44" s="99" t="s">
        <v>1</v>
      </c>
      <c r="C44" s="99" t="s">
        <v>7</v>
      </c>
      <c r="D44" s="99" t="s">
        <v>2</v>
      </c>
      <c r="E44" s="99" t="s">
        <v>3</v>
      </c>
      <c r="F44" s="99" t="s">
        <v>4</v>
      </c>
    </row>
    <row r="45" spans="1:7" ht="30" x14ac:dyDescent="0.25">
      <c r="A45" s="103" t="s">
        <v>130</v>
      </c>
      <c r="B45" s="104" t="s">
        <v>131</v>
      </c>
      <c r="C45" s="99" t="s">
        <v>132</v>
      </c>
      <c r="D45" s="103">
        <v>50</v>
      </c>
      <c r="E45" s="105">
        <v>170</v>
      </c>
      <c r="F45" s="105">
        <f>SUM(D45*E45)</f>
        <v>8500</v>
      </c>
    </row>
    <row r="46" spans="1:7" ht="30" x14ac:dyDescent="0.25">
      <c r="A46" s="103" t="s">
        <v>133</v>
      </c>
      <c r="B46" s="104" t="s">
        <v>134</v>
      </c>
      <c r="C46" s="99" t="s">
        <v>132</v>
      </c>
      <c r="D46" s="103">
        <v>50</v>
      </c>
      <c r="E46" s="105">
        <v>350</v>
      </c>
      <c r="F46" s="105">
        <f t="shared" ref="F46:F84" si="1">SUM(D46*E46)</f>
        <v>17500</v>
      </c>
    </row>
    <row r="47" spans="1:7" x14ac:dyDescent="0.25">
      <c r="A47" s="103" t="s">
        <v>112</v>
      </c>
      <c r="B47" s="104" t="s">
        <v>135</v>
      </c>
      <c r="C47" s="99" t="s">
        <v>136</v>
      </c>
      <c r="D47" s="103">
        <v>14</v>
      </c>
      <c r="E47" s="105">
        <v>66</v>
      </c>
      <c r="F47" s="105">
        <f t="shared" si="1"/>
        <v>924</v>
      </c>
    </row>
    <row r="48" spans="1:7" x14ac:dyDescent="0.25">
      <c r="A48" s="103">
        <v>4</v>
      </c>
      <c r="B48" s="104" t="s">
        <v>137</v>
      </c>
      <c r="C48" s="99" t="s">
        <v>138</v>
      </c>
      <c r="D48" s="103">
        <v>200</v>
      </c>
      <c r="E48" s="105">
        <v>75</v>
      </c>
      <c r="F48" s="105">
        <f t="shared" si="1"/>
        <v>15000</v>
      </c>
    </row>
    <row r="49" spans="1:6" ht="33" customHeight="1" x14ac:dyDescent="0.25">
      <c r="A49" s="103">
        <v>5</v>
      </c>
      <c r="B49" s="104" t="s">
        <v>139</v>
      </c>
      <c r="C49" s="99" t="s">
        <v>138</v>
      </c>
      <c r="D49" s="103">
        <v>150</v>
      </c>
      <c r="E49" s="103">
        <v>48.95</v>
      </c>
      <c r="F49" s="105">
        <f t="shared" si="1"/>
        <v>7342.5</v>
      </c>
    </row>
    <row r="50" spans="1:6" x14ac:dyDescent="0.25">
      <c r="A50" s="103">
        <v>6</v>
      </c>
      <c r="B50" s="104" t="s">
        <v>140</v>
      </c>
      <c r="C50" s="99" t="s">
        <v>132</v>
      </c>
      <c r="D50" s="103">
        <v>4498</v>
      </c>
      <c r="E50" s="105">
        <v>1</v>
      </c>
      <c r="F50" s="105">
        <f t="shared" si="1"/>
        <v>4498</v>
      </c>
    </row>
    <row r="51" spans="1:6" x14ac:dyDescent="0.25">
      <c r="A51" s="103">
        <v>7</v>
      </c>
      <c r="B51" s="104" t="s">
        <v>141</v>
      </c>
      <c r="C51" s="99" t="s">
        <v>142</v>
      </c>
      <c r="D51" s="103">
        <v>2000</v>
      </c>
      <c r="E51" s="103">
        <v>1.85</v>
      </c>
      <c r="F51" s="105">
        <f t="shared" si="1"/>
        <v>3700</v>
      </c>
    </row>
    <row r="52" spans="1:6" x14ac:dyDescent="0.25">
      <c r="A52" s="103">
        <v>8</v>
      </c>
      <c r="B52" s="104" t="s">
        <v>143</v>
      </c>
      <c r="C52" s="99" t="s">
        <v>142</v>
      </c>
      <c r="D52" s="103">
        <v>10000</v>
      </c>
      <c r="E52" s="105">
        <v>2.2999999999999998</v>
      </c>
      <c r="F52" s="105">
        <f t="shared" si="1"/>
        <v>23000</v>
      </c>
    </row>
    <row r="53" spans="1:6" ht="30" x14ac:dyDescent="0.25">
      <c r="A53" s="103">
        <v>9</v>
      </c>
      <c r="B53" s="104" t="s">
        <v>144</v>
      </c>
      <c r="C53" s="99" t="s">
        <v>142</v>
      </c>
      <c r="D53" s="103">
        <v>100</v>
      </c>
      <c r="E53" s="105">
        <v>219</v>
      </c>
      <c r="F53" s="105">
        <f t="shared" si="1"/>
        <v>21900</v>
      </c>
    </row>
    <row r="54" spans="1:6" x14ac:dyDescent="0.25">
      <c r="A54" s="103">
        <v>10</v>
      </c>
      <c r="B54" s="104" t="s">
        <v>145</v>
      </c>
      <c r="C54" s="99" t="s">
        <v>142</v>
      </c>
      <c r="D54" s="103">
        <v>50</v>
      </c>
      <c r="E54" s="105">
        <v>28.4</v>
      </c>
      <c r="F54" s="105">
        <f t="shared" si="1"/>
        <v>1420</v>
      </c>
    </row>
    <row r="55" spans="1:6" ht="20.25" customHeight="1" x14ac:dyDescent="0.25">
      <c r="A55" s="103">
        <v>11</v>
      </c>
      <c r="B55" s="104" t="s">
        <v>146</v>
      </c>
      <c r="C55" s="99" t="s">
        <v>142</v>
      </c>
      <c r="D55" s="103">
        <v>50</v>
      </c>
      <c r="E55" s="105">
        <v>20.149999999999999</v>
      </c>
      <c r="F55" s="105">
        <f t="shared" si="1"/>
        <v>1007.4999999999999</v>
      </c>
    </row>
    <row r="56" spans="1:6" x14ac:dyDescent="0.25">
      <c r="A56" s="103">
        <v>12</v>
      </c>
      <c r="B56" s="104" t="s">
        <v>147</v>
      </c>
      <c r="C56" s="99" t="s">
        <v>142</v>
      </c>
      <c r="D56" s="103">
        <v>150</v>
      </c>
      <c r="E56" s="105">
        <v>20.149999999999999</v>
      </c>
      <c r="F56" s="105">
        <f t="shared" si="1"/>
        <v>3022.5</v>
      </c>
    </row>
    <row r="57" spans="1:6" x14ac:dyDescent="0.25">
      <c r="A57" s="103">
        <v>13</v>
      </c>
      <c r="B57" s="104" t="s">
        <v>148</v>
      </c>
      <c r="C57" s="99" t="s">
        <v>142</v>
      </c>
      <c r="D57" s="103">
        <v>200</v>
      </c>
      <c r="E57" s="105">
        <v>5.5</v>
      </c>
      <c r="F57" s="105">
        <f t="shared" si="1"/>
        <v>1100</v>
      </c>
    </row>
    <row r="58" spans="1:6" x14ac:dyDescent="0.25">
      <c r="A58" s="103">
        <v>14</v>
      </c>
      <c r="B58" s="104" t="s">
        <v>149</v>
      </c>
      <c r="C58" s="99" t="s">
        <v>142</v>
      </c>
      <c r="D58" s="103">
        <v>4800</v>
      </c>
      <c r="E58" s="105">
        <v>1.34</v>
      </c>
      <c r="F58" s="105">
        <f t="shared" si="1"/>
        <v>6432</v>
      </c>
    </row>
    <row r="59" spans="1:6" x14ac:dyDescent="0.25">
      <c r="A59" s="103">
        <v>15</v>
      </c>
      <c r="B59" s="104" t="s">
        <v>150</v>
      </c>
      <c r="C59" s="99" t="s">
        <v>142</v>
      </c>
      <c r="D59" s="103">
        <v>3800</v>
      </c>
      <c r="E59" s="105">
        <v>2.02</v>
      </c>
      <c r="F59" s="105">
        <f t="shared" si="1"/>
        <v>7676</v>
      </c>
    </row>
    <row r="60" spans="1:6" ht="30" x14ac:dyDescent="0.25">
      <c r="A60" s="103">
        <v>16</v>
      </c>
      <c r="B60" s="104" t="s">
        <v>151</v>
      </c>
      <c r="C60" s="99" t="s">
        <v>142</v>
      </c>
      <c r="D60" s="103">
        <v>2000</v>
      </c>
      <c r="E60" s="105">
        <v>4.2</v>
      </c>
      <c r="F60" s="105">
        <f t="shared" si="1"/>
        <v>8400</v>
      </c>
    </row>
    <row r="61" spans="1:6" ht="38.25" x14ac:dyDescent="0.25">
      <c r="A61" s="103">
        <v>17</v>
      </c>
      <c r="B61" s="108" t="s">
        <v>523</v>
      </c>
      <c r="C61" s="99" t="s">
        <v>524</v>
      </c>
      <c r="D61" s="109">
        <v>30</v>
      </c>
      <c r="E61" s="110">
        <v>52.3</v>
      </c>
      <c r="F61" s="105">
        <f t="shared" si="1"/>
        <v>1569</v>
      </c>
    </row>
    <row r="62" spans="1:6" ht="38.25" x14ac:dyDescent="0.25">
      <c r="A62" s="103">
        <v>18</v>
      </c>
      <c r="B62" s="111" t="s">
        <v>525</v>
      </c>
      <c r="C62" s="99" t="s">
        <v>524</v>
      </c>
      <c r="D62" s="112">
        <v>94</v>
      </c>
      <c r="E62" s="110">
        <v>423.72</v>
      </c>
      <c r="F62" s="105">
        <f t="shared" si="1"/>
        <v>39829.68</v>
      </c>
    </row>
    <row r="63" spans="1:6" ht="38.25" x14ac:dyDescent="0.25">
      <c r="A63" s="103">
        <v>19</v>
      </c>
      <c r="B63" s="111" t="s">
        <v>526</v>
      </c>
      <c r="C63" s="99" t="s">
        <v>524</v>
      </c>
      <c r="D63" s="112">
        <v>200</v>
      </c>
      <c r="E63" s="110">
        <v>22.63</v>
      </c>
      <c r="F63" s="105">
        <f t="shared" si="1"/>
        <v>4526</v>
      </c>
    </row>
    <row r="64" spans="1:6" ht="38.25" x14ac:dyDescent="0.25">
      <c r="A64" s="103">
        <v>20</v>
      </c>
      <c r="B64" s="111" t="s">
        <v>527</v>
      </c>
      <c r="C64" s="99" t="s">
        <v>524</v>
      </c>
      <c r="D64" s="112">
        <v>20</v>
      </c>
      <c r="E64" s="110">
        <v>28.25</v>
      </c>
      <c r="F64" s="105">
        <f t="shared" si="1"/>
        <v>565</v>
      </c>
    </row>
    <row r="65" spans="1:6" ht="38.25" x14ac:dyDescent="0.25">
      <c r="A65" s="103">
        <v>21</v>
      </c>
      <c r="B65" s="111" t="s">
        <v>528</v>
      </c>
      <c r="C65" s="99" t="s">
        <v>524</v>
      </c>
      <c r="D65" s="112">
        <v>100</v>
      </c>
      <c r="E65" s="110">
        <v>39.32</v>
      </c>
      <c r="F65" s="105">
        <f t="shared" si="1"/>
        <v>3932</v>
      </c>
    </row>
    <row r="66" spans="1:6" ht="38.25" x14ac:dyDescent="0.25">
      <c r="A66" s="103">
        <v>22</v>
      </c>
      <c r="B66" s="111" t="s">
        <v>529</v>
      </c>
      <c r="C66" s="99" t="s">
        <v>524</v>
      </c>
      <c r="D66" s="112">
        <v>100</v>
      </c>
      <c r="E66" s="110">
        <v>114.19</v>
      </c>
      <c r="F66" s="105">
        <f t="shared" si="1"/>
        <v>11419</v>
      </c>
    </row>
    <row r="67" spans="1:6" ht="38.25" x14ac:dyDescent="0.25">
      <c r="A67" s="103">
        <v>23</v>
      </c>
      <c r="B67" s="111" t="s">
        <v>530</v>
      </c>
      <c r="C67" s="99" t="s">
        <v>524</v>
      </c>
      <c r="D67" s="112">
        <v>20</v>
      </c>
      <c r="E67" s="110">
        <v>55.53</v>
      </c>
      <c r="F67" s="105">
        <f t="shared" si="1"/>
        <v>1110.5999999999999</v>
      </c>
    </row>
    <row r="68" spans="1:6" ht="51" x14ac:dyDescent="0.25">
      <c r="A68" s="103">
        <v>24</v>
      </c>
      <c r="B68" s="111" t="s">
        <v>531</v>
      </c>
      <c r="C68" s="99" t="s">
        <v>524</v>
      </c>
      <c r="D68" s="112">
        <v>40</v>
      </c>
      <c r="E68" s="110">
        <v>56.5</v>
      </c>
      <c r="F68" s="105">
        <f t="shared" si="1"/>
        <v>2260</v>
      </c>
    </row>
    <row r="69" spans="1:6" ht="38.25" x14ac:dyDescent="0.25">
      <c r="A69" s="103">
        <v>25</v>
      </c>
      <c r="B69" s="111" t="s">
        <v>532</v>
      </c>
      <c r="C69" s="99" t="s">
        <v>524</v>
      </c>
      <c r="D69" s="112">
        <v>40</v>
      </c>
      <c r="E69" s="110">
        <v>569.54999999999995</v>
      </c>
      <c r="F69" s="105">
        <f t="shared" si="1"/>
        <v>22782</v>
      </c>
    </row>
    <row r="70" spans="1:6" ht="38.25" x14ac:dyDescent="0.25">
      <c r="A70" s="103">
        <v>26</v>
      </c>
      <c r="B70" s="111" t="s">
        <v>533</v>
      </c>
      <c r="C70" s="99" t="s">
        <v>524</v>
      </c>
      <c r="D70" s="112">
        <v>20</v>
      </c>
      <c r="E70" s="110">
        <v>256.33</v>
      </c>
      <c r="F70" s="105">
        <f t="shared" si="1"/>
        <v>5126.5999999999995</v>
      </c>
    </row>
    <row r="71" spans="1:6" ht="51" x14ac:dyDescent="0.25">
      <c r="A71" s="103">
        <v>27</v>
      </c>
      <c r="B71" s="108" t="s">
        <v>534</v>
      </c>
      <c r="C71" s="99" t="s">
        <v>524</v>
      </c>
      <c r="D71" s="113">
        <v>5</v>
      </c>
      <c r="E71" s="110">
        <v>2289</v>
      </c>
      <c r="F71" s="105">
        <f t="shared" si="1"/>
        <v>11445</v>
      </c>
    </row>
    <row r="72" spans="1:6" ht="25.5" x14ac:dyDescent="0.25">
      <c r="A72" s="103">
        <v>28</v>
      </c>
      <c r="B72" s="108" t="s">
        <v>535</v>
      </c>
      <c r="C72" s="99" t="s">
        <v>536</v>
      </c>
      <c r="D72" s="103">
        <v>300</v>
      </c>
      <c r="E72" s="105">
        <v>65.27</v>
      </c>
      <c r="F72" s="105">
        <f t="shared" si="1"/>
        <v>19581</v>
      </c>
    </row>
    <row r="73" spans="1:6" ht="26.25" x14ac:dyDescent="0.25">
      <c r="A73" s="103">
        <v>29</v>
      </c>
      <c r="B73" s="114" t="s">
        <v>537</v>
      </c>
      <c r="C73" s="99" t="s">
        <v>536</v>
      </c>
      <c r="D73" s="103">
        <v>44</v>
      </c>
      <c r="E73" s="105">
        <v>807.67880000000002</v>
      </c>
      <c r="F73" s="105">
        <f t="shared" si="1"/>
        <v>35537.867200000001</v>
      </c>
    </row>
    <row r="74" spans="1:6" ht="39" x14ac:dyDescent="0.25">
      <c r="A74" s="103">
        <v>30</v>
      </c>
      <c r="B74" s="114" t="s">
        <v>538</v>
      </c>
      <c r="C74" s="99" t="s">
        <v>536</v>
      </c>
      <c r="D74" s="103">
        <v>30</v>
      </c>
      <c r="E74" s="105">
        <v>18.9604</v>
      </c>
      <c r="F74" s="105">
        <f t="shared" si="1"/>
        <v>568.81200000000001</v>
      </c>
    </row>
    <row r="75" spans="1:6" ht="26.25" x14ac:dyDescent="0.25">
      <c r="A75" s="103">
        <v>31</v>
      </c>
      <c r="B75" s="114" t="s">
        <v>539</v>
      </c>
      <c r="C75" s="99" t="s">
        <v>536</v>
      </c>
      <c r="D75" s="103">
        <v>300</v>
      </c>
      <c r="E75" s="105">
        <v>17.612200000000001</v>
      </c>
      <c r="F75" s="105">
        <f t="shared" si="1"/>
        <v>5283.6600000000008</v>
      </c>
    </row>
    <row r="76" spans="1:6" ht="25.5" x14ac:dyDescent="0.25">
      <c r="A76" s="103">
        <v>32</v>
      </c>
      <c r="B76" s="111" t="s">
        <v>540</v>
      </c>
      <c r="C76" s="99" t="s">
        <v>536</v>
      </c>
      <c r="D76" s="103">
        <v>1000</v>
      </c>
      <c r="E76" s="105">
        <v>29.681799999999999</v>
      </c>
      <c r="F76" s="105">
        <f t="shared" si="1"/>
        <v>29681.8</v>
      </c>
    </row>
    <row r="77" spans="1:6" ht="26.25" x14ac:dyDescent="0.25">
      <c r="A77" s="103">
        <v>33</v>
      </c>
      <c r="B77" s="114" t="s">
        <v>541</v>
      </c>
      <c r="C77" s="99" t="s">
        <v>536</v>
      </c>
      <c r="D77" s="103">
        <v>50</v>
      </c>
      <c r="E77" s="105">
        <v>100.0022</v>
      </c>
      <c r="F77" s="105">
        <f t="shared" si="1"/>
        <v>5000.1099999999997</v>
      </c>
    </row>
    <row r="78" spans="1:6" ht="30" x14ac:dyDescent="0.25">
      <c r="A78" s="103">
        <v>34</v>
      </c>
      <c r="B78" s="115" t="s">
        <v>542</v>
      </c>
      <c r="C78" s="99" t="s">
        <v>543</v>
      </c>
      <c r="D78" s="103">
        <v>25</v>
      </c>
      <c r="E78" s="105">
        <v>1320</v>
      </c>
      <c r="F78" s="105">
        <f t="shared" si="1"/>
        <v>33000</v>
      </c>
    </row>
    <row r="79" spans="1:6" ht="30" x14ac:dyDescent="0.25">
      <c r="A79" s="103">
        <v>35</v>
      </c>
      <c r="B79" s="115" t="s">
        <v>544</v>
      </c>
      <c r="C79" s="99" t="s">
        <v>543</v>
      </c>
      <c r="D79" s="103">
        <v>25</v>
      </c>
      <c r="E79" s="105">
        <v>1320</v>
      </c>
      <c r="F79" s="105">
        <f t="shared" si="1"/>
        <v>33000</v>
      </c>
    </row>
    <row r="80" spans="1:6" ht="45" x14ac:dyDescent="0.25">
      <c r="A80" s="103">
        <v>36</v>
      </c>
      <c r="B80" s="115" t="s">
        <v>545</v>
      </c>
      <c r="C80" s="99" t="s">
        <v>546</v>
      </c>
      <c r="D80" s="103">
        <v>1</v>
      </c>
      <c r="E80" s="105">
        <v>1960</v>
      </c>
      <c r="F80" s="105">
        <f t="shared" si="1"/>
        <v>1960</v>
      </c>
    </row>
    <row r="81" spans="1:6" ht="60" x14ac:dyDescent="0.25">
      <c r="A81" s="103">
        <v>37</v>
      </c>
      <c r="B81" s="115" t="s">
        <v>547</v>
      </c>
      <c r="C81" s="99" t="s">
        <v>546</v>
      </c>
      <c r="D81" s="103">
        <v>135</v>
      </c>
      <c r="E81" s="105">
        <v>280</v>
      </c>
      <c r="F81" s="105">
        <f t="shared" si="1"/>
        <v>37800</v>
      </c>
    </row>
    <row r="82" spans="1:6" ht="30" x14ac:dyDescent="0.25">
      <c r="A82" s="103">
        <v>38</v>
      </c>
      <c r="B82" s="115" t="s">
        <v>548</v>
      </c>
      <c r="C82" s="99" t="s">
        <v>546</v>
      </c>
      <c r="D82" s="103">
        <v>2</v>
      </c>
      <c r="E82" s="105">
        <v>5100</v>
      </c>
      <c r="F82" s="105">
        <f t="shared" si="1"/>
        <v>10200</v>
      </c>
    </row>
    <row r="83" spans="1:6" ht="45" x14ac:dyDescent="0.25">
      <c r="A83" s="103">
        <v>39</v>
      </c>
      <c r="B83" s="115" t="s">
        <v>549</v>
      </c>
      <c r="C83" s="99" t="s">
        <v>546</v>
      </c>
      <c r="D83" s="103">
        <v>2</v>
      </c>
      <c r="E83" s="105">
        <v>4272</v>
      </c>
      <c r="F83" s="105">
        <f t="shared" si="1"/>
        <v>8544</v>
      </c>
    </row>
    <row r="84" spans="1:6" ht="30" x14ac:dyDescent="0.25">
      <c r="A84" s="103">
        <v>40</v>
      </c>
      <c r="B84" s="115" t="s">
        <v>550</v>
      </c>
      <c r="C84" s="99" t="s">
        <v>546</v>
      </c>
      <c r="D84" s="103">
        <v>2</v>
      </c>
      <c r="E84" s="105">
        <v>569</v>
      </c>
      <c r="F84" s="105">
        <f t="shared" si="1"/>
        <v>1138</v>
      </c>
    </row>
    <row r="85" spans="1:6" x14ac:dyDescent="0.25">
      <c r="A85" s="153"/>
      <c r="B85" s="154" t="s">
        <v>5</v>
      </c>
      <c r="C85" s="154"/>
      <c r="D85" s="153"/>
      <c r="E85" s="153"/>
      <c r="F85" s="155">
        <f>SUM(F45:F84)</f>
        <v>457282.62919999991</v>
      </c>
    </row>
    <row r="86" spans="1:6" ht="18.75" x14ac:dyDescent="0.25">
      <c r="A86" s="255" t="s">
        <v>12</v>
      </c>
      <c r="B86" s="255"/>
      <c r="C86" s="255"/>
      <c r="D86" s="255"/>
      <c r="E86" s="255"/>
      <c r="F86" s="255"/>
    </row>
    <row r="87" spans="1:6" ht="30" x14ac:dyDescent="0.25">
      <c r="A87" s="99" t="s">
        <v>0</v>
      </c>
      <c r="B87" s="99" t="s">
        <v>1</v>
      </c>
      <c r="C87" s="99" t="s">
        <v>7</v>
      </c>
      <c r="D87" s="99" t="s">
        <v>2</v>
      </c>
      <c r="E87" s="99" t="s">
        <v>3</v>
      </c>
      <c r="F87" s="99" t="s">
        <v>4</v>
      </c>
    </row>
    <row r="88" spans="1:6" x14ac:dyDescent="0.25">
      <c r="A88" s="100"/>
      <c r="B88" s="101"/>
      <c r="C88" s="102"/>
      <c r="D88" s="100"/>
      <c r="E88" s="100"/>
      <c r="F88" s="100"/>
    </row>
    <row r="89" spans="1:6" x14ac:dyDescent="0.25">
      <c r="A89" s="100"/>
      <c r="B89" s="101"/>
      <c r="C89" s="102"/>
      <c r="D89" s="100"/>
      <c r="E89" s="100"/>
      <c r="F89" s="100"/>
    </row>
    <row r="90" spans="1:6" x14ac:dyDescent="0.25">
      <c r="A90" s="100"/>
      <c r="B90" s="101"/>
      <c r="C90" s="102"/>
      <c r="D90" s="100"/>
      <c r="E90" s="100"/>
      <c r="F90" s="100"/>
    </row>
    <row r="91" spans="1:6" x14ac:dyDescent="0.25">
      <c r="A91" s="153"/>
      <c r="B91" s="154" t="s">
        <v>5</v>
      </c>
      <c r="C91" s="154"/>
      <c r="D91" s="153"/>
      <c r="E91" s="153"/>
      <c r="F91" s="155">
        <v>0</v>
      </c>
    </row>
    <row r="92" spans="1:6" x14ac:dyDescent="0.25">
      <c r="A92" s="33"/>
    </row>
    <row r="93" spans="1:6" x14ac:dyDescent="0.25">
      <c r="A93" s="145"/>
      <c r="B93" s="145" t="s">
        <v>5</v>
      </c>
      <c r="C93" s="145"/>
      <c r="D93" s="145"/>
      <c r="E93" s="145"/>
      <c r="F93" s="159">
        <f>SUM(F7+F11+F42+F85+F91)</f>
        <v>870664.15519999992</v>
      </c>
    </row>
    <row r="94" spans="1:6" ht="18.75" x14ac:dyDescent="0.25">
      <c r="A94" s="255" t="s">
        <v>12</v>
      </c>
      <c r="B94" s="255"/>
      <c r="C94" s="255"/>
      <c r="D94" s="255"/>
      <c r="E94" s="255"/>
      <c r="F94" s="255"/>
    </row>
    <row r="95" spans="1:6" ht="30" x14ac:dyDescent="0.25">
      <c r="A95" s="99" t="s">
        <v>0</v>
      </c>
      <c r="B95" s="99" t="s">
        <v>1</v>
      </c>
      <c r="C95" s="99" t="s">
        <v>7</v>
      </c>
      <c r="D95" s="99" t="s">
        <v>2</v>
      </c>
      <c r="E95" s="99" t="s">
        <v>3</v>
      </c>
      <c r="F95" s="99" t="s">
        <v>4</v>
      </c>
    </row>
    <row r="96" spans="1:6" x14ac:dyDescent="0.25">
      <c r="A96" s="103">
        <v>1</v>
      </c>
      <c r="B96" s="104" t="s">
        <v>619</v>
      </c>
      <c r="C96" s="256" t="s">
        <v>620</v>
      </c>
      <c r="D96" s="103">
        <v>100</v>
      </c>
      <c r="E96" s="235">
        <v>5</v>
      </c>
      <c r="F96" s="235">
        <f>D96*E96</f>
        <v>500</v>
      </c>
    </row>
    <row r="97" spans="1:6" x14ac:dyDescent="0.25">
      <c r="A97" s="103">
        <v>2</v>
      </c>
      <c r="B97" s="104" t="s">
        <v>621</v>
      </c>
      <c r="C97" s="257"/>
      <c r="D97" s="103">
        <v>150</v>
      </c>
      <c r="E97" s="235">
        <v>3.9</v>
      </c>
      <c r="F97" s="235">
        <f t="shared" ref="F97:F148" si="2">D97*E97</f>
        <v>585</v>
      </c>
    </row>
    <row r="98" spans="1:6" x14ac:dyDescent="0.25">
      <c r="A98" s="103">
        <v>3</v>
      </c>
      <c r="B98" s="104" t="s">
        <v>622</v>
      </c>
      <c r="C98" s="257"/>
      <c r="D98" s="103">
        <v>150</v>
      </c>
      <c r="E98" s="235">
        <v>2.1800000000000002</v>
      </c>
      <c r="F98" s="235">
        <f t="shared" si="2"/>
        <v>327</v>
      </c>
    </row>
    <row r="99" spans="1:6" x14ac:dyDescent="0.25">
      <c r="A99" s="103">
        <v>4</v>
      </c>
      <c r="B99" s="104" t="s">
        <v>623</v>
      </c>
      <c r="C99" s="257"/>
      <c r="D99" s="103">
        <v>600</v>
      </c>
      <c r="E99" s="235">
        <v>1.1399999999999999</v>
      </c>
      <c r="F99" s="235">
        <f t="shared" si="2"/>
        <v>683.99999999999989</v>
      </c>
    </row>
    <row r="100" spans="1:6" x14ac:dyDescent="0.25">
      <c r="A100" s="103">
        <v>5</v>
      </c>
      <c r="B100" s="104" t="s">
        <v>624</v>
      </c>
      <c r="C100" s="257"/>
      <c r="D100" s="103">
        <v>100</v>
      </c>
      <c r="E100" s="235">
        <v>0.72</v>
      </c>
      <c r="F100" s="235">
        <f t="shared" si="2"/>
        <v>72</v>
      </c>
    </row>
    <row r="101" spans="1:6" x14ac:dyDescent="0.25">
      <c r="A101" s="103">
        <v>6</v>
      </c>
      <c r="B101" s="104" t="s">
        <v>625</v>
      </c>
      <c r="C101" s="257"/>
      <c r="D101" s="103">
        <v>200</v>
      </c>
      <c r="E101" s="235">
        <v>1.7</v>
      </c>
      <c r="F101" s="235">
        <f t="shared" si="2"/>
        <v>340</v>
      </c>
    </row>
    <row r="102" spans="1:6" x14ac:dyDescent="0.25">
      <c r="A102" s="103">
        <v>7</v>
      </c>
      <c r="B102" s="104" t="s">
        <v>626</v>
      </c>
      <c r="C102" s="257"/>
      <c r="D102" s="103">
        <v>300</v>
      </c>
      <c r="E102" s="235">
        <v>0.85</v>
      </c>
      <c r="F102" s="235">
        <f t="shared" si="2"/>
        <v>255</v>
      </c>
    </row>
    <row r="103" spans="1:6" ht="30" x14ac:dyDescent="0.25">
      <c r="A103" s="103">
        <v>8</v>
      </c>
      <c r="B103" s="104" t="s">
        <v>627</v>
      </c>
      <c r="C103" s="257"/>
      <c r="D103" s="103">
        <v>10</v>
      </c>
      <c r="E103" s="235">
        <v>47.08</v>
      </c>
      <c r="F103" s="235">
        <f t="shared" si="2"/>
        <v>470.79999999999995</v>
      </c>
    </row>
    <row r="104" spans="1:6" x14ac:dyDescent="0.25">
      <c r="A104" s="103">
        <v>9</v>
      </c>
      <c r="B104" s="104" t="s">
        <v>628</v>
      </c>
      <c r="C104" s="257"/>
      <c r="D104" s="103">
        <v>20</v>
      </c>
      <c r="E104" s="235">
        <v>20.22</v>
      </c>
      <c r="F104" s="235">
        <f t="shared" si="2"/>
        <v>404.4</v>
      </c>
    </row>
    <row r="105" spans="1:6" x14ac:dyDescent="0.25">
      <c r="A105" s="103">
        <v>10</v>
      </c>
      <c r="B105" s="104" t="s">
        <v>629</v>
      </c>
      <c r="C105" s="257"/>
      <c r="D105" s="103">
        <v>30</v>
      </c>
      <c r="E105" s="235">
        <v>35.51</v>
      </c>
      <c r="F105" s="235">
        <f t="shared" si="2"/>
        <v>1065.3</v>
      </c>
    </row>
    <row r="106" spans="1:6" ht="30" x14ac:dyDescent="0.25">
      <c r="A106" s="103">
        <v>11</v>
      </c>
      <c r="B106" s="104" t="s">
        <v>630</v>
      </c>
      <c r="C106" s="257"/>
      <c r="D106" s="103">
        <v>2</v>
      </c>
      <c r="E106" s="235">
        <v>19.62</v>
      </c>
      <c r="F106" s="235">
        <f t="shared" si="2"/>
        <v>39.24</v>
      </c>
    </row>
    <row r="107" spans="1:6" x14ac:dyDescent="0.25">
      <c r="A107" s="103">
        <v>12</v>
      </c>
      <c r="B107" s="104" t="s">
        <v>631</v>
      </c>
      <c r="C107" s="257"/>
      <c r="D107" s="103">
        <v>6</v>
      </c>
      <c r="E107" s="235">
        <v>31.6</v>
      </c>
      <c r="F107" s="235">
        <f t="shared" si="2"/>
        <v>189.60000000000002</v>
      </c>
    </row>
    <row r="108" spans="1:6" x14ac:dyDescent="0.25">
      <c r="A108" s="103">
        <v>13</v>
      </c>
      <c r="B108" s="104" t="s">
        <v>632</v>
      </c>
      <c r="C108" s="257"/>
      <c r="D108" s="103">
        <v>4</v>
      </c>
      <c r="E108" s="235">
        <v>208.65</v>
      </c>
      <c r="F108" s="235">
        <f t="shared" si="2"/>
        <v>834.6</v>
      </c>
    </row>
    <row r="109" spans="1:6" x14ac:dyDescent="0.25">
      <c r="A109" s="103">
        <v>14</v>
      </c>
      <c r="B109" s="104" t="s">
        <v>633</v>
      </c>
      <c r="C109" s="257"/>
      <c r="D109" s="103">
        <v>14</v>
      </c>
      <c r="E109" s="235">
        <v>159.38</v>
      </c>
      <c r="F109" s="235">
        <f t="shared" si="2"/>
        <v>2231.3199999999997</v>
      </c>
    </row>
    <row r="110" spans="1:6" x14ac:dyDescent="0.25">
      <c r="A110" s="103">
        <v>15</v>
      </c>
      <c r="B110" s="104" t="s">
        <v>634</v>
      </c>
      <c r="C110" s="257"/>
      <c r="D110" s="103">
        <v>20</v>
      </c>
      <c r="E110" s="235">
        <v>93.82</v>
      </c>
      <c r="F110" s="235">
        <f t="shared" si="2"/>
        <v>1876.3999999999999</v>
      </c>
    </row>
    <row r="111" spans="1:6" ht="30" x14ac:dyDescent="0.25">
      <c r="A111" s="103">
        <v>16</v>
      </c>
      <c r="B111" s="104" t="s">
        <v>635</v>
      </c>
      <c r="C111" s="257"/>
      <c r="D111" s="103">
        <v>8</v>
      </c>
      <c r="E111" s="235">
        <v>133.22</v>
      </c>
      <c r="F111" s="235">
        <f t="shared" si="2"/>
        <v>1065.76</v>
      </c>
    </row>
    <row r="112" spans="1:6" ht="30" x14ac:dyDescent="0.25">
      <c r="A112" s="103">
        <v>17</v>
      </c>
      <c r="B112" s="104" t="s">
        <v>636</v>
      </c>
      <c r="C112" s="257"/>
      <c r="D112" s="103">
        <v>10</v>
      </c>
      <c r="E112" s="235">
        <v>20.81</v>
      </c>
      <c r="F112" s="235">
        <f t="shared" si="2"/>
        <v>208.1</v>
      </c>
    </row>
    <row r="113" spans="1:6" x14ac:dyDescent="0.25">
      <c r="A113" s="103">
        <v>18</v>
      </c>
      <c r="B113" s="104" t="s">
        <v>637</v>
      </c>
      <c r="C113" s="257"/>
      <c r="D113" s="103">
        <v>2</v>
      </c>
      <c r="E113" s="235">
        <v>38.89</v>
      </c>
      <c r="F113" s="235">
        <f t="shared" si="2"/>
        <v>77.78</v>
      </c>
    </row>
    <row r="114" spans="1:6" ht="30" x14ac:dyDescent="0.25">
      <c r="A114" s="103">
        <v>19</v>
      </c>
      <c r="B114" s="104" t="s">
        <v>638</v>
      </c>
      <c r="C114" s="257"/>
      <c r="D114" s="103">
        <v>8</v>
      </c>
      <c r="E114" s="235">
        <v>21.81</v>
      </c>
      <c r="F114" s="235">
        <f t="shared" si="2"/>
        <v>174.48</v>
      </c>
    </row>
    <row r="115" spans="1:6" ht="30" x14ac:dyDescent="0.25">
      <c r="A115" s="103">
        <v>20</v>
      </c>
      <c r="B115" s="104" t="s">
        <v>639</v>
      </c>
      <c r="C115" s="257"/>
      <c r="D115" s="103">
        <v>15</v>
      </c>
      <c r="E115" s="235">
        <v>12.03</v>
      </c>
      <c r="F115" s="235">
        <f t="shared" si="2"/>
        <v>180.45</v>
      </c>
    </row>
    <row r="116" spans="1:6" x14ac:dyDescent="0.25">
      <c r="A116" s="103">
        <v>21</v>
      </c>
      <c r="B116" s="104" t="s">
        <v>640</v>
      </c>
      <c r="C116" s="257"/>
      <c r="D116" s="103">
        <v>20</v>
      </c>
      <c r="E116" s="235">
        <v>12.84</v>
      </c>
      <c r="F116" s="235">
        <f t="shared" si="2"/>
        <v>256.8</v>
      </c>
    </row>
    <row r="117" spans="1:6" ht="30" x14ac:dyDescent="0.25">
      <c r="A117" s="103">
        <v>22</v>
      </c>
      <c r="B117" s="104" t="s">
        <v>641</v>
      </c>
      <c r="C117" s="257"/>
      <c r="D117" s="103">
        <v>8</v>
      </c>
      <c r="E117" s="235">
        <v>20.65</v>
      </c>
      <c r="F117" s="235">
        <f t="shared" si="2"/>
        <v>165.2</v>
      </c>
    </row>
    <row r="118" spans="1:6" ht="30" x14ac:dyDescent="0.25">
      <c r="A118" s="103">
        <v>23</v>
      </c>
      <c r="B118" s="104" t="s">
        <v>642</v>
      </c>
      <c r="C118" s="257"/>
      <c r="D118" s="103">
        <v>15</v>
      </c>
      <c r="E118" s="235">
        <v>23.12</v>
      </c>
      <c r="F118" s="235">
        <f t="shared" si="2"/>
        <v>346.8</v>
      </c>
    </row>
    <row r="119" spans="1:6" x14ac:dyDescent="0.25">
      <c r="A119" s="103">
        <v>24</v>
      </c>
      <c r="B119" s="104" t="s">
        <v>643</v>
      </c>
      <c r="C119" s="257"/>
      <c r="D119" s="103">
        <v>5</v>
      </c>
      <c r="E119" s="235">
        <v>7.32</v>
      </c>
      <c r="F119" s="235">
        <f t="shared" si="2"/>
        <v>36.6</v>
      </c>
    </row>
    <row r="120" spans="1:6" x14ac:dyDescent="0.25">
      <c r="A120" s="103">
        <v>25</v>
      </c>
      <c r="B120" s="104" t="s">
        <v>644</v>
      </c>
      <c r="C120" s="257"/>
      <c r="D120" s="103">
        <v>6</v>
      </c>
      <c r="E120" s="235">
        <v>214.18</v>
      </c>
      <c r="F120" s="235">
        <f t="shared" si="2"/>
        <v>1285.08</v>
      </c>
    </row>
    <row r="121" spans="1:6" ht="30" x14ac:dyDescent="0.25">
      <c r="A121" s="103">
        <v>26</v>
      </c>
      <c r="B121" s="104" t="s">
        <v>645</v>
      </c>
      <c r="C121" s="257"/>
      <c r="D121" s="103">
        <v>22</v>
      </c>
      <c r="E121" s="235">
        <v>8.5065000000000008</v>
      </c>
      <c r="F121" s="235">
        <f t="shared" si="2"/>
        <v>187.14300000000003</v>
      </c>
    </row>
    <row r="122" spans="1:6" ht="30" x14ac:dyDescent="0.25">
      <c r="A122" s="103">
        <v>27</v>
      </c>
      <c r="B122" s="104" t="s">
        <v>646</v>
      </c>
      <c r="C122" s="257"/>
      <c r="D122" s="103">
        <v>8</v>
      </c>
      <c r="E122" s="235">
        <v>18.940000000000001</v>
      </c>
      <c r="F122" s="235">
        <f t="shared" si="2"/>
        <v>151.52000000000001</v>
      </c>
    </row>
    <row r="123" spans="1:6" x14ac:dyDescent="0.25">
      <c r="A123" s="103">
        <v>28</v>
      </c>
      <c r="B123" s="104" t="s">
        <v>647</v>
      </c>
      <c r="C123" s="257"/>
      <c r="D123" s="103">
        <v>5</v>
      </c>
      <c r="E123" s="235">
        <v>60.7</v>
      </c>
      <c r="F123" s="235">
        <f t="shared" si="2"/>
        <v>303.5</v>
      </c>
    </row>
    <row r="124" spans="1:6" ht="30" x14ac:dyDescent="0.25">
      <c r="A124" s="103">
        <v>29</v>
      </c>
      <c r="B124" s="104" t="s">
        <v>648</v>
      </c>
      <c r="C124" s="257"/>
      <c r="D124" s="103">
        <v>10</v>
      </c>
      <c r="E124" s="235">
        <v>29.61</v>
      </c>
      <c r="F124" s="235">
        <f t="shared" si="2"/>
        <v>296.10000000000002</v>
      </c>
    </row>
    <row r="125" spans="1:6" x14ac:dyDescent="0.25">
      <c r="A125" s="103">
        <v>30</v>
      </c>
      <c r="B125" s="104" t="s">
        <v>649</v>
      </c>
      <c r="C125" s="257"/>
      <c r="D125" s="103">
        <v>34</v>
      </c>
      <c r="E125" s="235">
        <v>11.57</v>
      </c>
      <c r="F125" s="235">
        <f t="shared" si="2"/>
        <v>393.38</v>
      </c>
    </row>
    <row r="126" spans="1:6" x14ac:dyDescent="0.25">
      <c r="A126" s="103">
        <v>31</v>
      </c>
      <c r="B126" s="104" t="s">
        <v>650</v>
      </c>
      <c r="C126" s="257"/>
      <c r="D126" s="103">
        <v>5</v>
      </c>
      <c r="E126" s="235">
        <v>92.56</v>
      </c>
      <c r="F126" s="235">
        <f t="shared" si="2"/>
        <v>462.8</v>
      </c>
    </row>
    <row r="127" spans="1:6" x14ac:dyDescent="0.25">
      <c r="A127" s="103">
        <v>32</v>
      </c>
      <c r="B127" s="104" t="s">
        <v>651</v>
      </c>
      <c r="C127" s="257"/>
      <c r="D127" s="103">
        <v>20</v>
      </c>
      <c r="E127" s="235">
        <v>9.41</v>
      </c>
      <c r="F127" s="235">
        <f t="shared" si="2"/>
        <v>188.2</v>
      </c>
    </row>
    <row r="128" spans="1:6" x14ac:dyDescent="0.25">
      <c r="A128" s="103">
        <v>33</v>
      </c>
      <c r="B128" s="104" t="s">
        <v>652</v>
      </c>
      <c r="C128" s="257"/>
      <c r="D128" s="103">
        <v>20</v>
      </c>
      <c r="E128" s="235">
        <v>84.58</v>
      </c>
      <c r="F128" s="235">
        <f t="shared" si="2"/>
        <v>1691.6</v>
      </c>
    </row>
    <row r="129" spans="1:6" ht="30" x14ac:dyDescent="0.25">
      <c r="A129" s="103">
        <v>34</v>
      </c>
      <c r="B129" s="104" t="s">
        <v>653</v>
      </c>
      <c r="C129" s="257"/>
      <c r="D129" s="103">
        <v>8</v>
      </c>
      <c r="E129" s="235">
        <v>27.33</v>
      </c>
      <c r="F129" s="235">
        <f t="shared" si="2"/>
        <v>218.64</v>
      </c>
    </row>
    <row r="130" spans="1:6" x14ac:dyDescent="0.25">
      <c r="A130" s="103">
        <v>35</v>
      </c>
      <c r="B130" s="104" t="s">
        <v>654</v>
      </c>
      <c r="C130" s="257"/>
      <c r="D130" s="103">
        <v>2</v>
      </c>
      <c r="E130" s="235">
        <v>30.7</v>
      </c>
      <c r="F130" s="235">
        <f t="shared" si="2"/>
        <v>61.4</v>
      </c>
    </row>
    <row r="131" spans="1:6" x14ac:dyDescent="0.25">
      <c r="A131" s="103">
        <v>36</v>
      </c>
      <c r="B131" s="104" t="s">
        <v>655</v>
      </c>
      <c r="C131" s="257"/>
      <c r="D131" s="103">
        <v>2</v>
      </c>
      <c r="E131" s="235">
        <v>180.08</v>
      </c>
      <c r="F131" s="235">
        <f t="shared" si="2"/>
        <v>360.16</v>
      </c>
    </row>
    <row r="132" spans="1:6" x14ac:dyDescent="0.25">
      <c r="A132" s="103">
        <v>37</v>
      </c>
      <c r="B132" s="104" t="s">
        <v>656</v>
      </c>
      <c r="C132" s="257"/>
      <c r="D132" s="103">
        <v>40</v>
      </c>
      <c r="E132" s="235">
        <v>54.18</v>
      </c>
      <c r="F132" s="235">
        <f t="shared" si="2"/>
        <v>2167.1999999999998</v>
      </c>
    </row>
    <row r="133" spans="1:6" x14ac:dyDescent="0.25">
      <c r="A133" s="103">
        <v>38</v>
      </c>
      <c r="B133" s="104" t="s">
        <v>657</v>
      </c>
      <c r="C133" s="257"/>
      <c r="D133" s="103">
        <v>20</v>
      </c>
      <c r="E133" s="235">
        <v>88.8</v>
      </c>
      <c r="F133" s="235">
        <f t="shared" si="2"/>
        <v>1776</v>
      </c>
    </row>
    <row r="134" spans="1:6" x14ac:dyDescent="0.25">
      <c r="A134" s="103">
        <v>39</v>
      </c>
      <c r="B134" s="104" t="s">
        <v>658</v>
      </c>
      <c r="C134" s="257"/>
      <c r="D134" s="103">
        <v>20</v>
      </c>
      <c r="E134" s="235">
        <v>25.68</v>
      </c>
      <c r="F134" s="235">
        <f t="shared" si="2"/>
        <v>513.6</v>
      </c>
    </row>
    <row r="135" spans="1:6" x14ac:dyDescent="0.25">
      <c r="A135" s="103">
        <v>40</v>
      </c>
      <c r="B135" s="104" t="s">
        <v>659</v>
      </c>
      <c r="C135" s="257"/>
      <c r="D135" s="103">
        <v>33</v>
      </c>
      <c r="E135" s="235">
        <v>11.79</v>
      </c>
      <c r="F135" s="235">
        <f t="shared" si="2"/>
        <v>389.07</v>
      </c>
    </row>
    <row r="136" spans="1:6" x14ac:dyDescent="0.25">
      <c r="A136" s="103">
        <v>41</v>
      </c>
      <c r="B136" s="104" t="s">
        <v>660</v>
      </c>
      <c r="C136" s="257"/>
      <c r="D136" s="103">
        <v>110</v>
      </c>
      <c r="E136" s="235">
        <v>46.502279999999999</v>
      </c>
      <c r="F136" s="235">
        <f t="shared" si="2"/>
        <v>5115.2507999999998</v>
      </c>
    </row>
    <row r="137" spans="1:6" x14ac:dyDescent="0.25">
      <c r="A137" s="103">
        <v>42</v>
      </c>
      <c r="B137" s="104" t="s">
        <v>661</v>
      </c>
      <c r="C137" s="257"/>
      <c r="D137" s="103">
        <v>20</v>
      </c>
      <c r="E137" s="235">
        <v>82.38</v>
      </c>
      <c r="F137" s="235">
        <f t="shared" si="2"/>
        <v>1647.6</v>
      </c>
    </row>
    <row r="138" spans="1:6" ht="30" x14ac:dyDescent="0.25">
      <c r="A138" s="103">
        <v>43</v>
      </c>
      <c r="B138" s="104" t="s">
        <v>662</v>
      </c>
      <c r="C138" s="257"/>
      <c r="D138" s="103">
        <v>35</v>
      </c>
      <c r="E138" s="235">
        <v>14.79</v>
      </c>
      <c r="F138" s="235">
        <f t="shared" si="2"/>
        <v>517.65</v>
      </c>
    </row>
    <row r="139" spans="1:6" ht="30" x14ac:dyDescent="0.25">
      <c r="A139" s="103">
        <v>44</v>
      </c>
      <c r="B139" s="104" t="s">
        <v>663</v>
      </c>
      <c r="C139" s="257"/>
      <c r="D139" s="103">
        <v>5</v>
      </c>
      <c r="E139" s="235">
        <v>46.11</v>
      </c>
      <c r="F139" s="235">
        <f t="shared" si="2"/>
        <v>230.55</v>
      </c>
    </row>
    <row r="140" spans="1:6" x14ac:dyDescent="0.25">
      <c r="A140" s="103">
        <v>45</v>
      </c>
      <c r="B140" s="104" t="s">
        <v>664</v>
      </c>
      <c r="C140" s="257"/>
      <c r="D140" s="103">
        <v>50</v>
      </c>
      <c r="E140" s="235">
        <v>44.73</v>
      </c>
      <c r="F140" s="235">
        <f t="shared" si="2"/>
        <v>2236.5</v>
      </c>
    </row>
    <row r="141" spans="1:6" x14ac:dyDescent="0.25">
      <c r="A141" s="103">
        <v>46</v>
      </c>
      <c r="B141" s="104" t="s">
        <v>665</v>
      </c>
      <c r="C141" s="257"/>
      <c r="D141" s="103">
        <v>5</v>
      </c>
      <c r="E141" s="235">
        <v>112.67</v>
      </c>
      <c r="F141" s="235">
        <f t="shared" si="2"/>
        <v>563.35</v>
      </c>
    </row>
    <row r="142" spans="1:6" ht="30" x14ac:dyDescent="0.25">
      <c r="A142" s="103">
        <v>47</v>
      </c>
      <c r="B142" s="104" t="s">
        <v>666</v>
      </c>
      <c r="C142" s="257"/>
      <c r="D142" s="103">
        <v>40</v>
      </c>
      <c r="E142" s="235">
        <v>13.49</v>
      </c>
      <c r="F142" s="235">
        <f t="shared" si="2"/>
        <v>539.6</v>
      </c>
    </row>
    <row r="143" spans="1:6" x14ac:dyDescent="0.25">
      <c r="A143" s="103">
        <v>48</v>
      </c>
      <c r="B143" s="104" t="s">
        <v>418</v>
      </c>
      <c r="C143" s="257"/>
      <c r="D143" s="103">
        <v>160</v>
      </c>
      <c r="E143" s="235">
        <v>5.68</v>
      </c>
      <c r="F143" s="235">
        <f t="shared" si="2"/>
        <v>908.8</v>
      </c>
    </row>
    <row r="144" spans="1:6" x14ac:dyDescent="0.25">
      <c r="A144" s="103">
        <v>49</v>
      </c>
      <c r="B144" s="104" t="s">
        <v>667</v>
      </c>
      <c r="C144" s="257"/>
      <c r="D144" s="103">
        <v>300</v>
      </c>
      <c r="E144" s="235">
        <v>11.28</v>
      </c>
      <c r="F144" s="235">
        <f t="shared" si="2"/>
        <v>3384</v>
      </c>
    </row>
    <row r="145" spans="1:6" x14ac:dyDescent="0.25">
      <c r="A145" s="103">
        <v>50</v>
      </c>
      <c r="B145" s="104" t="s">
        <v>668</v>
      </c>
      <c r="C145" s="257"/>
      <c r="D145" s="103">
        <v>3</v>
      </c>
      <c r="E145" s="235">
        <v>149</v>
      </c>
      <c r="F145" s="235">
        <f t="shared" si="2"/>
        <v>447</v>
      </c>
    </row>
    <row r="146" spans="1:6" x14ac:dyDescent="0.25">
      <c r="A146" s="103">
        <v>51</v>
      </c>
      <c r="B146" s="104" t="s">
        <v>669</v>
      </c>
      <c r="C146" s="257"/>
      <c r="D146" s="103">
        <v>1000</v>
      </c>
      <c r="E146" s="235">
        <v>9.0039999999999996</v>
      </c>
      <c r="F146" s="235">
        <f t="shared" si="2"/>
        <v>9004</v>
      </c>
    </row>
    <row r="147" spans="1:6" x14ac:dyDescent="0.25">
      <c r="A147" s="103">
        <v>52</v>
      </c>
      <c r="B147" s="104" t="s">
        <v>670</v>
      </c>
      <c r="C147" s="257"/>
      <c r="D147" s="103">
        <v>5</v>
      </c>
      <c r="E147" s="235">
        <v>210.7</v>
      </c>
      <c r="F147" s="235">
        <f t="shared" si="2"/>
        <v>1053.5</v>
      </c>
    </row>
    <row r="148" spans="1:6" x14ac:dyDescent="0.25">
      <c r="A148" s="103">
        <v>53</v>
      </c>
      <c r="B148" s="104" t="s">
        <v>671</v>
      </c>
      <c r="C148" s="258"/>
      <c r="D148" s="103">
        <v>3</v>
      </c>
      <c r="E148" s="235">
        <v>242.5</v>
      </c>
      <c r="F148" s="235">
        <f t="shared" si="2"/>
        <v>727.5</v>
      </c>
    </row>
    <row r="149" spans="1:6" x14ac:dyDescent="0.25">
      <c r="A149" s="156"/>
      <c r="B149" s="157" t="s">
        <v>5</v>
      </c>
      <c r="C149" s="157"/>
      <c r="D149" s="153"/>
      <c r="E149" s="153"/>
      <c r="F149" s="236">
        <f>SUM(F96:F148)</f>
        <v>49207.323800000006</v>
      </c>
    </row>
    <row r="151" spans="1:6" x14ac:dyDescent="0.25">
      <c r="A151" s="147"/>
      <c r="B151" s="147"/>
      <c r="C151" s="147"/>
      <c r="D151" s="147"/>
      <c r="E151" s="147"/>
      <c r="F151" s="146">
        <f>SUM(F7+F11+F42+F85+F91+F149)</f>
        <v>919871.47899999993</v>
      </c>
    </row>
  </sheetData>
  <mergeCells count="10">
    <mergeCell ref="A94:F94"/>
    <mergeCell ref="C96:C148"/>
    <mergeCell ref="A86:F86"/>
    <mergeCell ref="A1:F1"/>
    <mergeCell ref="A2:F2"/>
    <mergeCell ref="A3:F3"/>
    <mergeCell ref="A8:F8"/>
    <mergeCell ref="A12:F12"/>
    <mergeCell ref="A43:F43"/>
    <mergeCell ref="C5:C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F97" sqref="F97"/>
    </sheetView>
  </sheetViews>
  <sheetFormatPr defaultColWidth="9.140625" defaultRowHeight="15" x14ac:dyDescent="0.25"/>
  <cols>
    <col min="1" max="1" width="7.28515625" style="8" customWidth="1"/>
    <col min="2" max="2" width="27.140625" style="8" customWidth="1"/>
    <col min="3" max="3" width="34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8" ht="62.45" customHeight="1" x14ac:dyDescent="0.25">
      <c r="A1" s="245" t="s">
        <v>449</v>
      </c>
      <c r="B1" s="245"/>
      <c r="C1" s="245"/>
      <c r="D1" s="245"/>
      <c r="E1" s="245"/>
      <c r="F1" s="245"/>
      <c r="G1" s="6"/>
      <c r="H1" s="6"/>
    </row>
    <row r="2" spans="1:8" x14ac:dyDescent="0.25">
      <c r="A2" s="246" t="s">
        <v>8</v>
      </c>
      <c r="B2" s="246"/>
      <c r="C2" s="246"/>
      <c r="D2" s="246"/>
      <c r="E2" s="246"/>
      <c r="F2" s="246"/>
    </row>
    <row r="3" spans="1:8" ht="18.75" x14ac:dyDescent="0.3">
      <c r="A3" s="244" t="s">
        <v>6</v>
      </c>
      <c r="B3" s="244"/>
      <c r="C3" s="244"/>
      <c r="D3" s="244"/>
      <c r="E3" s="244"/>
      <c r="F3" s="244"/>
    </row>
    <row r="4" spans="1:8" ht="30" x14ac:dyDescent="0.25">
      <c r="A4" s="1" t="s">
        <v>0</v>
      </c>
      <c r="B4" s="1" t="s">
        <v>1</v>
      </c>
      <c r="C4" s="1" t="s">
        <v>7</v>
      </c>
      <c r="D4" s="1" t="s">
        <v>2</v>
      </c>
      <c r="E4" s="1" t="s">
        <v>3</v>
      </c>
      <c r="F4" s="1" t="s">
        <v>4</v>
      </c>
    </row>
    <row r="5" spans="1:8" ht="45" x14ac:dyDescent="0.25">
      <c r="A5" s="41">
        <v>1</v>
      </c>
      <c r="B5" s="12" t="s">
        <v>450</v>
      </c>
      <c r="C5" s="1" t="s">
        <v>451</v>
      </c>
      <c r="D5" s="1">
        <v>100</v>
      </c>
      <c r="E5" s="134">
        <v>7</v>
      </c>
      <c r="F5" s="59">
        <f>SUM(D5*E5)</f>
        <v>700</v>
      </c>
    </row>
    <row r="6" spans="1:8" ht="30" x14ac:dyDescent="0.25">
      <c r="A6" s="41">
        <v>2</v>
      </c>
      <c r="B6" s="12" t="s">
        <v>481</v>
      </c>
      <c r="C6" s="1" t="s">
        <v>280</v>
      </c>
      <c r="D6" s="1">
        <v>4</v>
      </c>
      <c r="E6" s="134">
        <v>1350</v>
      </c>
      <c r="F6" s="59">
        <f t="shared" ref="F6:F7" si="0">SUM(D6*E6)</f>
        <v>5400</v>
      </c>
    </row>
    <row r="7" spans="1:8" ht="30" x14ac:dyDescent="0.25">
      <c r="A7" s="41">
        <v>3</v>
      </c>
      <c r="B7" s="12" t="s">
        <v>287</v>
      </c>
      <c r="C7" s="1" t="s">
        <v>280</v>
      </c>
      <c r="D7" s="1">
        <v>150</v>
      </c>
      <c r="E7" s="134">
        <v>400</v>
      </c>
      <c r="F7" s="59">
        <f t="shared" si="0"/>
        <v>60000</v>
      </c>
    </row>
    <row r="8" spans="1:8" x14ac:dyDescent="0.25">
      <c r="A8" s="160"/>
      <c r="B8" s="160" t="s">
        <v>5</v>
      </c>
      <c r="C8" s="160"/>
      <c r="D8" s="160"/>
      <c r="E8" s="160"/>
      <c r="F8" s="161">
        <f>SUM(F5:F7)</f>
        <v>66100</v>
      </c>
    </row>
    <row r="9" spans="1:8" ht="18.75" x14ac:dyDescent="0.3">
      <c r="A9" s="240" t="s">
        <v>9</v>
      </c>
      <c r="B9" s="240"/>
      <c r="C9" s="240"/>
      <c r="D9" s="240"/>
      <c r="E9" s="240"/>
      <c r="F9" s="240"/>
    </row>
    <row r="10" spans="1:8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8" ht="30" x14ac:dyDescent="0.25">
      <c r="A11" s="7">
        <v>1</v>
      </c>
      <c r="B11" s="79" t="s">
        <v>13</v>
      </c>
      <c r="C11" s="13" t="s">
        <v>14</v>
      </c>
      <c r="D11" s="7">
        <v>2500</v>
      </c>
      <c r="E11" s="7">
        <v>0.73829999999999996</v>
      </c>
      <c r="F11" s="14">
        <f>SUM(D11*E11)</f>
        <v>1845.75</v>
      </c>
    </row>
    <row r="12" spans="1:8" x14ac:dyDescent="0.25">
      <c r="A12" s="149"/>
      <c r="B12" s="150" t="s">
        <v>5</v>
      </c>
      <c r="C12" s="151"/>
      <c r="D12" s="149"/>
      <c r="E12" s="149"/>
      <c r="F12" s="152">
        <f>SUM(F11)</f>
        <v>1845.75</v>
      </c>
    </row>
    <row r="13" spans="1:8" ht="18.75" x14ac:dyDescent="0.3">
      <c r="A13" s="240" t="s">
        <v>10</v>
      </c>
      <c r="B13" s="240"/>
      <c r="C13" s="240"/>
      <c r="D13" s="240"/>
      <c r="E13" s="240"/>
      <c r="F13" s="240"/>
    </row>
    <row r="14" spans="1:8" ht="30" x14ac:dyDescent="0.25">
      <c r="A14" s="1" t="s">
        <v>0</v>
      </c>
      <c r="B14" s="1" t="s">
        <v>1</v>
      </c>
      <c r="C14" s="1" t="s">
        <v>7</v>
      </c>
      <c r="D14" s="1" t="s">
        <v>2</v>
      </c>
      <c r="E14" s="1" t="s">
        <v>3</v>
      </c>
      <c r="F14" s="1" t="s">
        <v>4</v>
      </c>
    </row>
    <row r="15" spans="1:8" ht="30" x14ac:dyDescent="0.25">
      <c r="A15" s="2">
        <v>1</v>
      </c>
      <c r="B15" s="43" t="s">
        <v>15</v>
      </c>
      <c r="C15" s="9" t="s">
        <v>34</v>
      </c>
      <c r="D15" s="9">
        <v>500</v>
      </c>
      <c r="E15" s="162">
        <v>40</v>
      </c>
      <c r="F15" s="11">
        <f>SUM(D15*E15)</f>
        <v>20000</v>
      </c>
    </row>
    <row r="16" spans="1:8" x14ac:dyDescent="0.25">
      <c r="A16" s="2">
        <v>2</v>
      </c>
      <c r="B16" s="43" t="s">
        <v>16</v>
      </c>
      <c r="C16" s="9" t="s">
        <v>26</v>
      </c>
      <c r="D16" s="9">
        <v>30</v>
      </c>
      <c r="E16" s="162">
        <v>800</v>
      </c>
      <c r="F16" s="11">
        <f t="shared" ref="F16:F35" si="1">SUM(D16*E16)</f>
        <v>24000</v>
      </c>
    </row>
    <row r="17" spans="1:6" ht="30" x14ac:dyDescent="0.25">
      <c r="A17" s="2">
        <v>3</v>
      </c>
      <c r="B17" s="43" t="s">
        <v>17</v>
      </c>
      <c r="C17" s="9" t="s">
        <v>35</v>
      </c>
      <c r="D17" s="9">
        <v>500</v>
      </c>
      <c r="E17" s="162">
        <v>10</v>
      </c>
      <c r="F17" s="11">
        <f t="shared" si="1"/>
        <v>5000</v>
      </c>
    </row>
    <row r="18" spans="1:6" ht="30" x14ac:dyDescent="0.25">
      <c r="A18" s="2">
        <v>4</v>
      </c>
      <c r="B18" s="43" t="s">
        <v>18</v>
      </c>
      <c r="C18" s="9" t="s">
        <v>34</v>
      </c>
      <c r="D18" s="9">
        <v>50</v>
      </c>
      <c r="E18" s="162">
        <v>157.5</v>
      </c>
      <c r="F18" s="11">
        <f t="shared" si="1"/>
        <v>7875</v>
      </c>
    </row>
    <row r="19" spans="1:6" x14ac:dyDescent="0.25">
      <c r="A19" s="2">
        <v>5</v>
      </c>
      <c r="B19" s="83" t="s">
        <v>19</v>
      </c>
      <c r="C19" s="9" t="s">
        <v>27</v>
      </c>
      <c r="D19" s="9">
        <v>50</v>
      </c>
      <c r="E19" s="162">
        <v>28.3</v>
      </c>
      <c r="F19" s="11">
        <f t="shared" si="1"/>
        <v>1415</v>
      </c>
    </row>
    <row r="20" spans="1:6" ht="30" x14ac:dyDescent="0.25">
      <c r="A20" s="2">
        <v>6</v>
      </c>
      <c r="B20" s="43" t="s">
        <v>20</v>
      </c>
      <c r="C20" s="9" t="s">
        <v>28</v>
      </c>
      <c r="D20" s="9">
        <v>162</v>
      </c>
      <c r="E20" s="162">
        <v>8.69</v>
      </c>
      <c r="F20" s="11">
        <f t="shared" si="1"/>
        <v>1407.78</v>
      </c>
    </row>
    <row r="21" spans="1:6" ht="30" x14ac:dyDescent="0.25">
      <c r="A21" s="2">
        <v>7</v>
      </c>
      <c r="B21" s="43" t="s">
        <v>21</v>
      </c>
      <c r="C21" s="9" t="s">
        <v>28</v>
      </c>
      <c r="D21" s="9">
        <v>1</v>
      </c>
      <c r="E21" s="162">
        <v>225</v>
      </c>
      <c r="F21" s="11">
        <f t="shared" si="1"/>
        <v>225</v>
      </c>
    </row>
    <row r="22" spans="1:6" ht="30" x14ac:dyDescent="0.25">
      <c r="A22" s="2">
        <v>8</v>
      </c>
      <c r="B22" s="43" t="s">
        <v>22</v>
      </c>
      <c r="C22" s="9" t="s">
        <v>28</v>
      </c>
      <c r="D22" s="9">
        <v>1</v>
      </c>
      <c r="E22" s="162">
        <v>225</v>
      </c>
      <c r="F22" s="11">
        <f t="shared" si="1"/>
        <v>225</v>
      </c>
    </row>
    <row r="23" spans="1:6" x14ac:dyDescent="0.25">
      <c r="A23" s="2">
        <v>9</v>
      </c>
      <c r="B23" s="43" t="s">
        <v>23</v>
      </c>
      <c r="C23" s="9" t="s">
        <v>28</v>
      </c>
      <c r="D23" s="9">
        <v>50</v>
      </c>
      <c r="E23" s="162">
        <v>150</v>
      </c>
      <c r="F23" s="11">
        <f t="shared" si="1"/>
        <v>7500</v>
      </c>
    </row>
    <row r="24" spans="1:6" x14ac:dyDescent="0.25">
      <c r="A24" s="2">
        <v>10</v>
      </c>
      <c r="B24" s="43" t="s">
        <v>24</v>
      </c>
      <c r="C24" s="9" t="s">
        <v>28</v>
      </c>
      <c r="D24" s="9">
        <v>130</v>
      </c>
      <c r="E24" s="162">
        <v>225</v>
      </c>
      <c r="F24" s="11">
        <f t="shared" si="1"/>
        <v>29250</v>
      </c>
    </row>
    <row r="25" spans="1:6" ht="30" x14ac:dyDescent="0.25">
      <c r="A25" s="2">
        <v>11</v>
      </c>
      <c r="B25" s="43" t="s">
        <v>25</v>
      </c>
      <c r="C25" s="9" t="s">
        <v>29</v>
      </c>
      <c r="D25" s="9">
        <v>100</v>
      </c>
      <c r="E25" s="162">
        <v>74.25</v>
      </c>
      <c r="F25" s="11">
        <f t="shared" si="1"/>
        <v>7425</v>
      </c>
    </row>
    <row r="26" spans="1:6" x14ac:dyDescent="0.25">
      <c r="A26" s="2">
        <v>12</v>
      </c>
      <c r="B26" s="44" t="s">
        <v>30</v>
      </c>
      <c r="C26" s="10" t="s">
        <v>33</v>
      </c>
      <c r="D26" s="10">
        <v>50</v>
      </c>
      <c r="E26" s="162">
        <v>140</v>
      </c>
      <c r="F26" s="11">
        <f t="shared" si="1"/>
        <v>7000</v>
      </c>
    </row>
    <row r="27" spans="1:6" ht="30" x14ac:dyDescent="0.25">
      <c r="A27" s="2">
        <v>13</v>
      </c>
      <c r="B27" s="44" t="s">
        <v>31</v>
      </c>
      <c r="C27" s="10" t="s">
        <v>33</v>
      </c>
      <c r="D27" s="10">
        <v>10</v>
      </c>
      <c r="E27" s="162">
        <v>180</v>
      </c>
      <c r="F27" s="11">
        <f t="shared" si="1"/>
        <v>1800</v>
      </c>
    </row>
    <row r="28" spans="1:6" ht="30" x14ac:dyDescent="0.25">
      <c r="A28" s="2">
        <v>14</v>
      </c>
      <c r="B28" s="44" t="s">
        <v>32</v>
      </c>
      <c r="C28" s="10" t="s">
        <v>33</v>
      </c>
      <c r="D28" s="10">
        <v>6</v>
      </c>
      <c r="E28" s="162">
        <v>180</v>
      </c>
      <c r="F28" s="11">
        <f t="shared" si="1"/>
        <v>1080</v>
      </c>
    </row>
    <row r="29" spans="1:6" ht="45" x14ac:dyDescent="0.25">
      <c r="A29" s="2">
        <v>15</v>
      </c>
      <c r="B29" s="44" t="s">
        <v>36</v>
      </c>
      <c r="C29" s="9" t="s">
        <v>34</v>
      </c>
      <c r="D29" s="10">
        <v>10</v>
      </c>
      <c r="E29" s="162">
        <v>291.66000000000003</v>
      </c>
      <c r="F29" s="11">
        <f t="shared" si="1"/>
        <v>2916.6000000000004</v>
      </c>
    </row>
    <row r="30" spans="1:6" ht="30" x14ac:dyDescent="0.25">
      <c r="A30" s="2">
        <v>16</v>
      </c>
      <c r="B30" s="84" t="s">
        <v>37</v>
      </c>
      <c r="C30" s="85" t="s">
        <v>34</v>
      </c>
      <c r="D30" s="86">
        <v>100</v>
      </c>
      <c r="E30" s="163">
        <v>180</v>
      </c>
      <c r="F30" s="11">
        <f t="shared" si="1"/>
        <v>18000</v>
      </c>
    </row>
    <row r="31" spans="1:6" ht="30" x14ac:dyDescent="0.25">
      <c r="A31" s="2">
        <v>17</v>
      </c>
      <c r="B31" s="87" t="s">
        <v>37</v>
      </c>
      <c r="C31" s="9" t="s">
        <v>34</v>
      </c>
      <c r="D31" s="88">
        <v>120</v>
      </c>
      <c r="E31" s="90">
        <v>180</v>
      </c>
      <c r="F31" s="11">
        <f t="shared" si="1"/>
        <v>21600</v>
      </c>
    </row>
    <row r="32" spans="1:6" ht="30" x14ac:dyDescent="0.25">
      <c r="A32" s="2">
        <v>18</v>
      </c>
      <c r="B32" s="87" t="s">
        <v>116</v>
      </c>
      <c r="C32" s="9" t="s">
        <v>34</v>
      </c>
      <c r="D32" s="88">
        <v>50</v>
      </c>
      <c r="E32" s="90">
        <v>450</v>
      </c>
      <c r="F32" s="11">
        <f t="shared" si="1"/>
        <v>22500</v>
      </c>
    </row>
    <row r="33" spans="1:6" ht="30" x14ac:dyDescent="0.25">
      <c r="A33" s="2">
        <v>19</v>
      </c>
      <c r="B33" s="89" t="s">
        <v>482</v>
      </c>
      <c r="C33" s="9" t="s">
        <v>28</v>
      </c>
      <c r="D33" s="88">
        <v>50</v>
      </c>
      <c r="E33" s="90">
        <v>4.5</v>
      </c>
      <c r="F33" s="11">
        <f t="shared" si="1"/>
        <v>225</v>
      </c>
    </row>
    <row r="34" spans="1:6" x14ac:dyDescent="0.25">
      <c r="A34" s="2">
        <v>20</v>
      </c>
      <c r="B34" s="91" t="s">
        <v>483</v>
      </c>
      <c r="C34" s="9" t="s">
        <v>28</v>
      </c>
      <c r="D34" s="88">
        <v>50</v>
      </c>
      <c r="E34" s="90">
        <v>1000</v>
      </c>
      <c r="F34" s="11">
        <f t="shared" si="1"/>
        <v>50000</v>
      </c>
    </row>
    <row r="35" spans="1:6" x14ac:dyDescent="0.25">
      <c r="A35" s="2">
        <v>21</v>
      </c>
      <c r="B35" s="91" t="s">
        <v>484</v>
      </c>
      <c r="C35" s="9" t="s">
        <v>28</v>
      </c>
      <c r="D35" s="88">
        <v>50</v>
      </c>
      <c r="E35" s="90">
        <v>300</v>
      </c>
      <c r="F35" s="11">
        <f t="shared" si="1"/>
        <v>15000</v>
      </c>
    </row>
    <row r="36" spans="1:6" x14ac:dyDescent="0.25">
      <c r="A36" s="149"/>
      <c r="B36" s="150" t="s">
        <v>5</v>
      </c>
      <c r="C36" s="151"/>
      <c r="D36" s="149"/>
      <c r="E36" s="149"/>
      <c r="F36" s="152">
        <f>SUM(F15:F35)</f>
        <v>244444.38</v>
      </c>
    </row>
    <row r="37" spans="1:6" ht="18.75" x14ac:dyDescent="0.3">
      <c r="A37" s="240" t="s">
        <v>558</v>
      </c>
      <c r="B37" s="240"/>
      <c r="C37" s="240"/>
      <c r="D37" s="240"/>
      <c r="E37" s="240"/>
      <c r="F37" s="240"/>
    </row>
    <row r="38" spans="1:6" ht="30" x14ac:dyDescent="0.25">
      <c r="A38" s="1" t="s">
        <v>0</v>
      </c>
      <c r="B38" s="1" t="s">
        <v>1</v>
      </c>
      <c r="C38" s="1" t="s">
        <v>7</v>
      </c>
      <c r="D38" s="1" t="s">
        <v>2</v>
      </c>
      <c r="E38" s="1" t="s">
        <v>3</v>
      </c>
      <c r="F38" s="1" t="s">
        <v>4</v>
      </c>
    </row>
    <row r="39" spans="1:6" ht="45" x14ac:dyDescent="0.25">
      <c r="A39" s="41">
        <v>1</v>
      </c>
      <c r="B39" s="92" t="s">
        <v>485</v>
      </c>
      <c r="C39" s="93" t="s">
        <v>486</v>
      </c>
      <c r="D39" s="94">
        <v>20</v>
      </c>
      <c r="E39" s="95">
        <f>F39/D39</f>
        <v>256.32900000000001</v>
      </c>
      <c r="F39" s="164">
        <v>5126.58</v>
      </c>
    </row>
    <row r="40" spans="1:6" ht="45" x14ac:dyDescent="0.25">
      <c r="A40" s="41">
        <v>2</v>
      </c>
      <c r="B40" s="92" t="s">
        <v>487</v>
      </c>
      <c r="C40" s="93" t="s">
        <v>486</v>
      </c>
      <c r="D40" s="94">
        <v>100</v>
      </c>
      <c r="E40" s="95">
        <f t="shared" ref="E40:E56" si="2">F40/D40</f>
        <v>52.965000000000003</v>
      </c>
      <c r="F40" s="164">
        <v>5296.5</v>
      </c>
    </row>
    <row r="41" spans="1:6" ht="45" x14ac:dyDescent="0.25">
      <c r="A41" s="41">
        <v>3</v>
      </c>
      <c r="B41" s="92" t="s">
        <v>488</v>
      </c>
      <c r="C41" s="93" t="s">
        <v>486</v>
      </c>
      <c r="D41" s="94">
        <v>3</v>
      </c>
      <c r="E41" s="95">
        <f t="shared" si="2"/>
        <v>54.933333333333337</v>
      </c>
      <c r="F41" s="164">
        <v>164.8</v>
      </c>
    </row>
    <row r="42" spans="1:6" ht="45" x14ac:dyDescent="0.25">
      <c r="A42" s="41">
        <v>4</v>
      </c>
      <c r="B42" s="92" t="s">
        <v>489</v>
      </c>
      <c r="C42" s="93" t="s">
        <v>486</v>
      </c>
      <c r="D42" s="94">
        <v>10</v>
      </c>
      <c r="E42" s="95">
        <f t="shared" si="2"/>
        <v>360.04</v>
      </c>
      <c r="F42" s="164">
        <v>3600.4</v>
      </c>
    </row>
    <row r="43" spans="1:6" ht="34.9" customHeight="1" x14ac:dyDescent="0.25">
      <c r="A43" s="41">
        <v>5</v>
      </c>
      <c r="B43" s="92" t="s">
        <v>490</v>
      </c>
      <c r="C43" s="93" t="s">
        <v>486</v>
      </c>
      <c r="D43" s="94">
        <v>5</v>
      </c>
      <c r="E43" s="95">
        <f t="shared" si="2"/>
        <v>210.66199999999998</v>
      </c>
      <c r="F43" s="164">
        <v>1053.31</v>
      </c>
    </row>
    <row r="44" spans="1:6" ht="45" x14ac:dyDescent="0.25">
      <c r="A44" s="41">
        <v>6</v>
      </c>
      <c r="B44" s="92" t="s">
        <v>491</v>
      </c>
      <c r="C44" s="93" t="s">
        <v>486</v>
      </c>
      <c r="D44" s="94">
        <v>5</v>
      </c>
      <c r="E44" s="95">
        <f t="shared" si="2"/>
        <v>383.73400000000004</v>
      </c>
      <c r="F44" s="164">
        <v>1918.67</v>
      </c>
    </row>
    <row r="45" spans="1:6" ht="45" x14ac:dyDescent="0.25">
      <c r="A45" s="41">
        <v>7</v>
      </c>
      <c r="B45" s="92" t="s">
        <v>492</v>
      </c>
      <c r="C45" s="93" t="s">
        <v>486</v>
      </c>
      <c r="D45" s="94">
        <v>250</v>
      </c>
      <c r="E45" s="95">
        <f t="shared" si="2"/>
        <v>14.498520000000001</v>
      </c>
      <c r="F45" s="164">
        <v>3624.63</v>
      </c>
    </row>
    <row r="46" spans="1:6" ht="45" x14ac:dyDescent="0.25">
      <c r="A46" s="41">
        <v>8</v>
      </c>
      <c r="B46" s="92" t="s">
        <v>493</v>
      </c>
      <c r="C46" s="93" t="s">
        <v>486</v>
      </c>
      <c r="D46" s="94">
        <v>200</v>
      </c>
      <c r="E46" s="95">
        <f t="shared" si="2"/>
        <v>13.8565</v>
      </c>
      <c r="F46" s="164">
        <v>2771.3</v>
      </c>
    </row>
    <row r="47" spans="1:6" ht="30" x14ac:dyDescent="0.25">
      <c r="A47" s="41">
        <v>9</v>
      </c>
      <c r="B47" s="92" t="s">
        <v>494</v>
      </c>
      <c r="C47" s="93" t="s">
        <v>486</v>
      </c>
      <c r="D47" s="94">
        <v>1</v>
      </c>
      <c r="E47" s="95">
        <f t="shared" si="2"/>
        <v>11.15</v>
      </c>
      <c r="F47" s="164">
        <v>11.15</v>
      </c>
    </row>
    <row r="48" spans="1:6" ht="45" x14ac:dyDescent="0.25">
      <c r="A48" s="41">
        <v>10</v>
      </c>
      <c r="B48" s="92" t="s">
        <v>495</v>
      </c>
      <c r="C48" s="93" t="s">
        <v>486</v>
      </c>
      <c r="D48" s="94">
        <v>5</v>
      </c>
      <c r="E48" s="95">
        <f t="shared" si="2"/>
        <v>16.04</v>
      </c>
      <c r="F48" s="164">
        <v>80.199999999999989</v>
      </c>
    </row>
    <row r="49" spans="1:6" ht="45" x14ac:dyDescent="0.25">
      <c r="A49" s="41">
        <v>11</v>
      </c>
      <c r="B49" s="92" t="s">
        <v>496</v>
      </c>
      <c r="C49" s="93" t="s">
        <v>486</v>
      </c>
      <c r="D49" s="94">
        <v>2000</v>
      </c>
      <c r="E49" s="95">
        <f t="shared" si="2"/>
        <v>9.4160000000000004</v>
      </c>
      <c r="F49" s="164">
        <v>18832</v>
      </c>
    </row>
    <row r="50" spans="1:6" ht="45" x14ac:dyDescent="0.25">
      <c r="A50" s="41">
        <v>12</v>
      </c>
      <c r="B50" s="92" t="s">
        <v>497</v>
      </c>
      <c r="C50" s="93" t="s">
        <v>486</v>
      </c>
      <c r="D50" s="94">
        <v>2000</v>
      </c>
      <c r="E50" s="95">
        <f t="shared" si="2"/>
        <v>10.443200000000001</v>
      </c>
      <c r="F50" s="164">
        <v>20886.400000000001</v>
      </c>
    </row>
    <row r="51" spans="1:6" x14ac:dyDescent="0.25">
      <c r="A51" s="41">
        <v>13</v>
      </c>
      <c r="B51" s="92" t="s">
        <v>498</v>
      </c>
      <c r="C51" s="93" t="s">
        <v>486</v>
      </c>
      <c r="D51" s="94">
        <v>5</v>
      </c>
      <c r="E51" s="95">
        <f t="shared" si="2"/>
        <v>42.372</v>
      </c>
      <c r="F51" s="164">
        <v>211.86</v>
      </c>
    </row>
    <row r="52" spans="1:6" ht="45" x14ac:dyDescent="0.25">
      <c r="A52" s="41">
        <v>14</v>
      </c>
      <c r="B52" s="92" t="s">
        <v>499</v>
      </c>
      <c r="C52" s="93" t="s">
        <v>486</v>
      </c>
      <c r="D52" s="94">
        <v>3</v>
      </c>
      <c r="E52" s="95">
        <f t="shared" si="2"/>
        <v>29.916666666666668</v>
      </c>
      <c r="F52" s="164">
        <v>89.75</v>
      </c>
    </row>
    <row r="53" spans="1:6" ht="45" x14ac:dyDescent="0.25">
      <c r="A53" s="41">
        <v>15</v>
      </c>
      <c r="B53" s="92" t="s">
        <v>500</v>
      </c>
      <c r="C53" s="93" t="s">
        <v>486</v>
      </c>
      <c r="D53" s="94">
        <v>20</v>
      </c>
      <c r="E53" s="95">
        <f t="shared" si="2"/>
        <v>26.546499999999998</v>
      </c>
      <c r="F53" s="164">
        <v>530.92999999999995</v>
      </c>
    </row>
    <row r="54" spans="1:6" ht="30" x14ac:dyDescent="0.25">
      <c r="A54" s="41">
        <v>16</v>
      </c>
      <c r="B54" s="92" t="s">
        <v>501</v>
      </c>
      <c r="C54" s="93" t="s">
        <v>486</v>
      </c>
      <c r="D54" s="94">
        <v>1</v>
      </c>
      <c r="E54" s="95">
        <f t="shared" si="2"/>
        <v>219.79</v>
      </c>
      <c r="F54" s="164">
        <v>219.79</v>
      </c>
    </row>
    <row r="55" spans="1:6" ht="30" x14ac:dyDescent="0.25">
      <c r="A55" s="41">
        <v>17</v>
      </c>
      <c r="B55" s="92" t="s">
        <v>502</v>
      </c>
      <c r="C55" s="93" t="s">
        <v>486</v>
      </c>
      <c r="D55" s="94">
        <v>100</v>
      </c>
      <c r="E55" s="95">
        <f t="shared" si="2"/>
        <v>19.206500000000002</v>
      </c>
      <c r="F55" s="164">
        <v>1920.65</v>
      </c>
    </row>
    <row r="56" spans="1:6" ht="30" x14ac:dyDescent="0.25">
      <c r="A56" s="41">
        <v>18</v>
      </c>
      <c r="B56" s="92" t="s">
        <v>503</v>
      </c>
      <c r="C56" s="93" t="s">
        <v>486</v>
      </c>
      <c r="D56" s="94">
        <v>20</v>
      </c>
      <c r="E56" s="95">
        <f t="shared" si="2"/>
        <v>18.2865</v>
      </c>
      <c r="F56" s="164">
        <v>365.73</v>
      </c>
    </row>
    <row r="57" spans="1:6" ht="45" x14ac:dyDescent="0.25">
      <c r="A57" s="41">
        <v>19</v>
      </c>
      <c r="B57" s="92" t="s">
        <v>504</v>
      </c>
      <c r="C57" s="93" t="s">
        <v>486</v>
      </c>
      <c r="D57" s="94">
        <v>2000</v>
      </c>
      <c r="E57" s="95">
        <f>F57/D57</f>
        <v>15.3224</v>
      </c>
      <c r="F57" s="164">
        <v>30644.799999999999</v>
      </c>
    </row>
    <row r="58" spans="1:6" x14ac:dyDescent="0.25">
      <c r="A58" s="41">
        <v>20</v>
      </c>
      <c r="B58" s="96" t="s">
        <v>505</v>
      </c>
      <c r="C58" s="41" t="s">
        <v>506</v>
      </c>
      <c r="D58" s="41">
        <v>1675</v>
      </c>
      <c r="E58" s="40">
        <v>11.05</v>
      </c>
      <c r="F58" s="165">
        <v>18508.75</v>
      </c>
    </row>
    <row r="59" spans="1:6" x14ac:dyDescent="0.25">
      <c r="A59" s="41">
        <v>21</v>
      </c>
      <c r="B59" s="97" t="s">
        <v>507</v>
      </c>
      <c r="C59" s="41" t="s">
        <v>508</v>
      </c>
      <c r="D59" s="41">
        <v>300</v>
      </c>
      <c r="E59" s="40">
        <v>55</v>
      </c>
      <c r="F59" s="165">
        <v>16500</v>
      </c>
    </row>
    <row r="60" spans="1:6" ht="45" x14ac:dyDescent="0.25">
      <c r="A60" s="41">
        <v>22</v>
      </c>
      <c r="B60" s="97" t="s">
        <v>201</v>
      </c>
      <c r="C60" s="41" t="s">
        <v>506</v>
      </c>
      <c r="D60" s="41">
        <v>2000</v>
      </c>
      <c r="E60" s="40">
        <v>9.9499999999999993</v>
      </c>
      <c r="F60" s="165">
        <v>19900</v>
      </c>
    </row>
    <row r="61" spans="1:6" x14ac:dyDescent="0.25">
      <c r="A61" s="41">
        <v>23</v>
      </c>
      <c r="B61" s="98" t="s">
        <v>509</v>
      </c>
      <c r="C61" s="41" t="s">
        <v>506</v>
      </c>
      <c r="D61" s="41">
        <v>3000</v>
      </c>
      <c r="E61" s="40">
        <v>2</v>
      </c>
      <c r="F61" s="165">
        <v>6000</v>
      </c>
    </row>
    <row r="62" spans="1:6" x14ac:dyDescent="0.25">
      <c r="A62" s="149"/>
      <c r="B62" s="150" t="s">
        <v>5</v>
      </c>
      <c r="C62" s="151"/>
      <c r="D62" s="149"/>
      <c r="E62" s="149"/>
      <c r="F62" s="152">
        <f>SUM(F39:F61)</f>
        <v>158258.20000000001</v>
      </c>
    </row>
    <row r="63" spans="1:6" ht="18.75" x14ac:dyDescent="0.3">
      <c r="A63" s="240" t="s">
        <v>12</v>
      </c>
      <c r="B63" s="240"/>
      <c r="C63" s="240"/>
      <c r="D63" s="240"/>
      <c r="E63" s="240"/>
      <c r="F63" s="240"/>
    </row>
    <row r="64" spans="1:6" ht="30" x14ac:dyDescent="0.25">
      <c r="A64" s="1" t="s">
        <v>0</v>
      </c>
      <c r="B64" s="1" t="s">
        <v>1</v>
      </c>
      <c r="C64" s="1" t="s">
        <v>7</v>
      </c>
      <c r="D64" s="1" t="s">
        <v>2</v>
      </c>
      <c r="E64" s="1" t="s">
        <v>3</v>
      </c>
      <c r="F64" s="1" t="s">
        <v>4</v>
      </c>
    </row>
    <row r="65" spans="1:6" ht="30" x14ac:dyDescent="0.25">
      <c r="A65" s="41">
        <v>3</v>
      </c>
      <c r="B65" s="80" t="s">
        <v>452</v>
      </c>
      <c r="C65" s="261" t="s">
        <v>554</v>
      </c>
      <c r="D65" s="81">
        <v>3</v>
      </c>
      <c r="E65" s="14">
        <f>F65/D65</f>
        <v>47.080000000000005</v>
      </c>
      <c r="F65" s="82">
        <v>141.24</v>
      </c>
    </row>
    <row r="66" spans="1:6" ht="30" x14ac:dyDescent="0.25">
      <c r="A66" s="41">
        <v>4</v>
      </c>
      <c r="B66" s="80" t="s">
        <v>453</v>
      </c>
      <c r="C66" s="262"/>
      <c r="D66" s="81">
        <v>10</v>
      </c>
      <c r="E66" s="14">
        <f t="shared" ref="E66:E93" si="3">F66/D66</f>
        <v>20.220000000000002</v>
      </c>
      <c r="F66" s="82">
        <v>202.20000000000002</v>
      </c>
    </row>
    <row r="67" spans="1:6" ht="30" x14ac:dyDescent="0.25">
      <c r="A67" s="41">
        <v>5</v>
      </c>
      <c r="B67" s="80" t="s">
        <v>454</v>
      </c>
      <c r="C67" s="262"/>
      <c r="D67" s="81">
        <v>2</v>
      </c>
      <c r="E67" s="14">
        <f t="shared" si="3"/>
        <v>19.62</v>
      </c>
      <c r="F67" s="82">
        <v>39.24</v>
      </c>
    </row>
    <row r="68" spans="1:6" x14ac:dyDescent="0.25">
      <c r="A68" s="41">
        <v>6</v>
      </c>
      <c r="B68" s="80" t="s">
        <v>455</v>
      </c>
      <c r="C68" s="262"/>
      <c r="D68" s="81">
        <v>100</v>
      </c>
      <c r="E68" s="14">
        <f t="shared" si="3"/>
        <v>3.7528000000000001</v>
      </c>
      <c r="F68" s="82">
        <v>375.28000000000003</v>
      </c>
    </row>
    <row r="69" spans="1:6" x14ac:dyDescent="0.25">
      <c r="A69" s="41">
        <v>7</v>
      </c>
      <c r="B69" s="80" t="s">
        <v>456</v>
      </c>
      <c r="C69" s="262"/>
      <c r="D69" s="81">
        <v>3</v>
      </c>
      <c r="E69" s="14">
        <f t="shared" si="3"/>
        <v>73.739999999999995</v>
      </c>
      <c r="F69" s="82">
        <v>221.21999999999997</v>
      </c>
    </row>
    <row r="70" spans="1:6" x14ac:dyDescent="0.25">
      <c r="A70" s="41">
        <v>8</v>
      </c>
      <c r="B70" s="80" t="s">
        <v>457</v>
      </c>
      <c r="C70" s="262"/>
      <c r="D70" s="81">
        <v>5</v>
      </c>
      <c r="E70" s="14">
        <f t="shared" si="3"/>
        <v>159.38000000000002</v>
      </c>
      <c r="F70" s="82">
        <v>796.90000000000009</v>
      </c>
    </row>
    <row r="71" spans="1:6" ht="30" x14ac:dyDescent="0.25">
      <c r="A71" s="41">
        <v>9</v>
      </c>
      <c r="B71" s="80" t="s">
        <v>458</v>
      </c>
      <c r="C71" s="262"/>
      <c r="D71" s="81">
        <v>3</v>
      </c>
      <c r="E71" s="14">
        <f t="shared" si="3"/>
        <v>43.94</v>
      </c>
      <c r="F71" s="82">
        <v>131.82</v>
      </c>
    </row>
    <row r="72" spans="1:6" ht="30" x14ac:dyDescent="0.25">
      <c r="A72" s="41">
        <v>10</v>
      </c>
      <c r="B72" s="80" t="s">
        <v>459</v>
      </c>
      <c r="C72" s="262"/>
      <c r="D72" s="81">
        <v>20</v>
      </c>
      <c r="E72" s="14">
        <f t="shared" si="3"/>
        <v>20.810000000000002</v>
      </c>
      <c r="F72" s="82">
        <v>416.20000000000005</v>
      </c>
    </row>
    <row r="73" spans="1:6" ht="30" x14ac:dyDescent="0.25">
      <c r="A73" s="41">
        <v>11</v>
      </c>
      <c r="B73" s="80" t="s">
        <v>460</v>
      </c>
      <c r="C73" s="262"/>
      <c r="D73" s="81">
        <v>5</v>
      </c>
      <c r="E73" s="14">
        <f t="shared" si="3"/>
        <v>20.65</v>
      </c>
      <c r="F73" s="82">
        <v>103.25</v>
      </c>
    </row>
    <row r="74" spans="1:6" ht="30" x14ac:dyDescent="0.25">
      <c r="A74" s="41">
        <v>12</v>
      </c>
      <c r="B74" s="80" t="s">
        <v>461</v>
      </c>
      <c r="C74" s="262"/>
      <c r="D74" s="81">
        <v>2</v>
      </c>
      <c r="E74" s="14">
        <f t="shared" si="3"/>
        <v>47.35</v>
      </c>
      <c r="F74" s="82">
        <v>94.7</v>
      </c>
    </row>
    <row r="75" spans="1:6" ht="30" x14ac:dyDescent="0.25">
      <c r="A75" s="41">
        <v>13</v>
      </c>
      <c r="B75" s="80" t="s">
        <v>462</v>
      </c>
      <c r="C75" s="262"/>
      <c r="D75" s="81">
        <v>2</v>
      </c>
      <c r="E75" s="14">
        <f t="shared" si="3"/>
        <v>17.89</v>
      </c>
      <c r="F75" s="82">
        <v>35.78</v>
      </c>
    </row>
    <row r="76" spans="1:6" x14ac:dyDescent="0.25">
      <c r="A76" s="41">
        <v>14</v>
      </c>
      <c r="B76" s="80" t="s">
        <v>463</v>
      </c>
      <c r="C76" s="262"/>
      <c r="D76" s="81">
        <v>200</v>
      </c>
      <c r="E76" s="14">
        <f t="shared" si="3"/>
        <v>5.3018500000000008</v>
      </c>
      <c r="F76" s="82">
        <v>1060.3700000000001</v>
      </c>
    </row>
    <row r="77" spans="1:6" ht="30" x14ac:dyDescent="0.25">
      <c r="A77" s="41">
        <v>15</v>
      </c>
      <c r="B77" s="80" t="s">
        <v>464</v>
      </c>
      <c r="C77" s="262"/>
      <c r="D77" s="81">
        <v>9</v>
      </c>
      <c r="E77" s="14">
        <f t="shared" si="3"/>
        <v>29.617777777777778</v>
      </c>
      <c r="F77" s="82">
        <v>266.56</v>
      </c>
    </row>
    <row r="78" spans="1:6" x14ac:dyDescent="0.25">
      <c r="A78" s="41">
        <v>16</v>
      </c>
      <c r="B78" s="80" t="s">
        <v>465</v>
      </c>
      <c r="C78" s="262"/>
      <c r="D78" s="81">
        <v>30</v>
      </c>
      <c r="E78" s="14">
        <f t="shared" si="3"/>
        <v>10.7</v>
      </c>
      <c r="F78" s="82">
        <v>321</v>
      </c>
    </row>
    <row r="79" spans="1:6" x14ac:dyDescent="0.25">
      <c r="A79" s="41">
        <v>17</v>
      </c>
      <c r="B79" s="80" t="s">
        <v>466</v>
      </c>
      <c r="C79" s="262"/>
      <c r="D79" s="81">
        <v>65</v>
      </c>
      <c r="E79" s="14">
        <f t="shared" si="3"/>
        <v>12.94</v>
      </c>
      <c r="F79" s="82">
        <v>841.1</v>
      </c>
    </row>
    <row r="80" spans="1:6" x14ac:dyDescent="0.25">
      <c r="A80" s="41">
        <v>18</v>
      </c>
      <c r="B80" s="80" t="s">
        <v>467</v>
      </c>
      <c r="C80" s="262"/>
      <c r="D80" s="81">
        <v>5</v>
      </c>
      <c r="E80" s="14">
        <f t="shared" si="3"/>
        <v>27.330000000000002</v>
      </c>
      <c r="F80" s="82">
        <v>136.65</v>
      </c>
    </row>
    <row r="81" spans="1:6" ht="30" x14ac:dyDescent="0.25">
      <c r="A81" s="41">
        <v>19</v>
      </c>
      <c r="B81" s="80" t="s">
        <v>468</v>
      </c>
      <c r="C81" s="262"/>
      <c r="D81" s="81">
        <v>8</v>
      </c>
      <c r="E81" s="14">
        <f t="shared" si="3"/>
        <v>28.830000000000002</v>
      </c>
      <c r="F81" s="82">
        <v>230.64000000000001</v>
      </c>
    </row>
    <row r="82" spans="1:6" ht="30" x14ac:dyDescent="0.25">
      <c r="A82" s="41">
        <v>20</v>
      </c>
      <c r="B82" s="80" t="s">
        <v>469</v>
      </c>
      <c r="C82" s="262"/>
      <c r="D82" s="81">
        <v>6</v>
      </c>
      <c r="E82" s="14">
        <f t="shared" si="3"/>
        <v>10.233333333333334</v>
      </c>
      <c r="F82" s="82">
        <v>61.400000000000006</v>
      </c>
    </row>
    <row r="83" spans="1:6" x14ac:dyDescent="0.25">
      <c r="A83" s="41">
        <v>21</v>
      </c>
      <c r="B83" s="80" t="s">
        <v>470</v>
      </c>
      <c r="C83" s="262"/>
      <c r="D83" s="81">
        <v>100</v>
      </c>
      <c r="E83" s="14">
        <f t="shared" si="3"/>
        <v>3.9</v>
      </c>
      <c r="F83" s="82">
        <v>390</v>
      </c>
    </row>
    <row r="84" spans="1:6" ht="30" x14ac:dyDescent="0.25">
      <c r="A84" s="41">
        <v>22</v>
      </c>
      <c r="B84" s="80" t="s">
        <v>471</v>
      </c>
      <c r="C84" s="262"/>
      <c r="D84" s="81">
        <v>2</v>
      </c>
      <c r="E84" s="14">
        <f t="shared" si="3"/>
        <v>180.08</v>
      </c>
      <c r="F84" s="82">
        <v>360.16</v>
      </c>
    </row>
    <row r="85" spans="1:6" x14ac:dyDescent="0.25">
      <c r="A85" s="41">
        <v>23</v>
      </c>
      <c r="B85" s="80" t="s">
        <v>472</v>
      </c>
      <c r="C85" s="262"/>
      <c r="D85" s="81">
        <v>20</v>
      </c>
      <c r="E85" s="14">
        <f t="shared" si="3"/>
        <v>11.790000000000001</v>
      </c>
      <c r="F85" s="82">
        <v>235.8</v>
      </c>
    </row>
    <row r="86" spans="1:6" x14ac:dyDescent="0.25">
      <c r="A86" s="41">
        <v>24</v>
      </c>
      <c r="B86" s="80" t="s">
        <v>473</v>
      </c>
      <c r="C86" s="262"/>
      <c r="D86" s="81">
        <v>10</v>
      </c>
      <c r="E86" s="14">
        <f t="shared" si="3"/>
        <v>90.18</v>
      </c>
      <c r="F86" s="82">
        <v>901.80000000000007</v>
      </c>
    </row>
    <row r="87" spans="1:6" x14ac:dyDescent="0.25">
      <c r="A87" s="41">
        <v>25</v>
      </c>
      <c r="B87" s="80" t="s">
        <v>474</v>
      </c>
      <c r="C87" s="262"/>
      <c r="D87" s="81">
        <v>100</v>
      </c>
      <c r="E87" s="14">
        <f t="shared" si="3"/>
        <v>2.1800000000000002</v>
      </c>
      <c r="F87" s="82">
        <v>218.00000000000003</v>
      </c>
    </row>
    <row r="88" spans="1:6" x14ac:dyDescent="0.25">
      <c r="A88" s="41">
        <v>26</v>
      </c>
      <c r="B88" s="80" t="s">
        <v>475</v>
      </c>
      <c r="C88" s="262"/>
      <c r="D88" s="81">
        <v>10</v>
      </c>
      <c r="E88" s="14">
        <f t="shared" si="3"/>
        <v>24.25</v>
      </c>
      <c r="F88" s="82">
        <v>242.5</v>
      </c>
    </row>
    <row r="89" spans="1:6" x14ac:dyDescent="0.25">
      <c r="A89" s="41">
        <v>27</v>
      </c>
      <c r="B89" s="80" t="s">
        <v>476</v>
      </c>
      <c r="C89" s="262"/>
      <c r="D89" s="81">
        <v>20</v>
      </c>
      <c r="E89" s="14">
        <f t="shared" si="3"/>
        <v>21.07</v>
      </c>
      <c r="F89" s="82">
        <v>421.4</v>
      </c>
    </row>
    <row r="90" spans="1:6" ht="30" x14ac:dyDescent="0.25">
      <c r="A90" s="41">
        <v>28</v>
      </c>
      <c r="B90" s="80" t="s">
        <v>477</v>
      </c>
      <c r="C90" s="262"/>
      <c r="D90" s="81">
        <v>8</v>
      </c>
      <c r="E90" s="14">
        <f t="shared" si="3"/>
        <v>14.790000000000001</v>
      </c>
      <c r="F90" s="82">
        <v>118.32000000000001</v>
      </c>
    </row>
    <row r="91" spans="1:6" x14ac:dyDescent="0.25">
      <c r="A91" s="41">
        <v>29</v>
      </c>
      <c r="B91" s="80" t="s">
        <v>478</v>
      </c>
      <c r="C91" s="262"/>
      <c r="D91" s="81">
        <v>20</v>
      </c>
      <c r="E91" s="14">
        <f t="shared" si="3"/>
        <v>44.730000000000004</v>
      </c>
      <c r="F91" s="82">
        <v>894.60000000000014</v>
      </c>
    </row>
    <row r="92" spans="1:6" x14ac:dyDescent="0.25">
      <c r="A92" s="41">
        <v>30</v>
      </c>
      <c r="B92" s="80" t="s">
        <v>479</v>
      </c>
      <c r="C92" s="262"/>
      <c r="D92" s="81">
        <v>5</v>
      </c>
      <c r="E92" s="14">
        <f t="shared" si="3"/>
        <v>112.67</v>
      </c>
      <c r="F92" s="82">
        <v>563.35</v>
      </c>
    </row>
    <row r="93" spans="1:6" x14ac:dyDescent="0.25">
      <c r="A93" s="41">
        <v>31</v>
      </c>
      <c r="B93" s="80" t="s">
        <v>480</v>
      </c>
      <c r="C93" s="263"/>
      <c r="D93" s="81">
        <v>200</v>
      </c>
      <c r="E93" s="14">
        <f t="shared" si="3"/>
        <v>0.85</v>
      </c>
      <c r="F93" s="82">
        <v>170</v>
      </c>
    </row>
    <row r="94" spans="1:6" x14ac:dyDescent="0.25">
      <c r="A94" s="149"/>
      <c r="B94" s="150" t="s">
        <v>5</v>
      </c>
      <c r="C94" s="151"/>
      <c r="D94" s="149"/>
      <c r="E94" s="149"/>
      <c r="F94" s="152">
        <f>SUM(F65:F93)</f>
        <v>9991.4800000000014</v>
      </c>
    </row>
    <row r="96" spans="1:6" x14ac:dyDescent="0.25">
      <c r="A96" s="145"/>
      <c r="B96" s="145" t="s">
        <v>5</v>
      </c>
      <c r="C96" s="145"/>
      <c r="D96" s="145"/>
      <c r="E96" s="145"/>
      <c r="F96" s="146">
        <f>SUM(F8+F12+F36+F62+F94)</f>
        <v>480639.81</v>
      </c>
    </row>
  </sheetData>
  <mergeCells count="8">
    <mergeCell ref="A1:F1"/>
    <mergeCell ref="A2:F2"/>
    <mergeCell ref="A3:F3"/>
    <mergeCell ref="C65:C93"/>
    <mergeCell ref="A9:F9"/>
    <mergeCell ref="A13:F13"/>
    <mergeCell ref="A37:F37"/>
    <mergeCell ref="A63:F6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97" workbookViewId="0">
      <selection activeCell="F114" sqref="F114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1" ht="39" customHeight="1" x14ac:dyDescent="0.25">
      <c r="A1" s="245" t="s">
        <v>420</v>
      </c>
      <c r="B1" s="245"/>
      <c r="C1" s="245"/>
      <c r="D1" s="245"/>
      <c r="E1" s="245"/>
      <c r="F1" s="245"/>
      <c r="G1" s="6"/>
      <c r="H1" s="6"/>
      <c r="I1" s="6"/>
      <c r="J1" s="6"/>
      <c r="K1" s="6"/>
    </row>
    <row r="2" spans="1:11" x14ac:dyDescent="0.25">
      <c r="A2" s="246" t="s">
        <v>8</v>
      </c>
      <c r="B2" s="246"/>
      <c r="C2" s="246"/>
      <c r="D2" s="246"/>
      <c r="E2" s="246"/>
      <c r="F2" s="246"/>
    </row>
    <row r="3" spans="1:11" ht="18.75" x14ac:dyDescent="0.3">
      <c r="A3" s="244" t="s">
        <v>6</v>
      </c>
      <c r="B3" s="244"/>
      <c r="C3" s="244"/>
      <c r="D3" s="244"/>
      <c r="E3" s="244"/>
      <c r="F3" s="244"/>
    </row>
    <row r="4" spans="1:11" ht="30" x14ac:dyDescent="0.25">
      <c r="A4" s="1" t="s">
        <v>0</v>
      </c>
      <c r="B4" s="35" t="s">
        <v>1</v>
      </c>
      <c r="C4" s="1" t="s">
        <v>7</v>
      </c>
      <c r="D4" s="35" t="s">
        <v>2</v>
      </c>
      <c r="E4" s="1" t="s">
        <v>3</v>
      </c>
      <c r="F4" s="1" t="s">
        <v>4</v>
      </c>
    </row>
    <row r="5" spans="1:11" ht="30" x14ac:dyDescent="0.25">
      <c r="A5" s="2">
        <v>1</v>
      </c>
      <c r="B5" s="12" t="s">
        <v>287</v>
      </c>
      <c r="C5" s="266" t="s">
        <v>553</v>
      </c>
      <c r="D5" s="2">
        <v>200</v>
      </c>
      <c r="E5" s="5">
        <v>400</v>
      </c>
      <c r="F5" s="5">
        <f>SUM(D5*E5)</f>
        <v>80000</v>
      </c>
    </row>
    <row r="6" spans="1:11" ht="30" x14ac:dyDescent="0.25">
      <c r="A6" s="2">
        <v>2</v>
      </c>
      <c r="B6" s="12" t="s">
        <v>481</v>
      </c>
      <c r="C6" s="268"/>
      <c r="D6" s="2">
        <v>3</v>
      </c>
      <c r="E6" s="5">
        <v>1350</v>
      </c>
      <c r="F6" s="5">
        <f t="shared" ref="F6:F7" si="0">SUM(D6*E6)</f>
        <v>4050</v>
      </c>
    </row>
    <row r="7" spans="1:11" ht="30" x14ac:dyDescent="0.25">
      <c r="A7" s="2">
        <v>3</v>
      </c>
      <c r="B7" s="3" t="s">
        <v>444</v>
      </c>
      <c r="C7" s="17" t="s">
        <v>445</v>
      </c>
      <c r="D7" s="2">
        <v>300</v>
      </c>
      <c r="E7" s="5">
        <v>7</v>
      </c>
      <c r="F7" s="5">
        <f t="shared" si="0"/>
        <v>2100</v>
      </c>
    </row>
    <row r="8" spans="1:11" x14ac:dyDescent="0.25">
      <c r="A8" s="149"/>
      <c r="B8" s="150" t="s">
        <v>5</v>
      </c>
      <c r="C8" s="151"/>
      <c r="D8" s="149"/>
      <c r="E8" s="149"/>
      <c r="F8" s="152">
        <f>SUM(F5:F7)</f>
        <v>86150</v>
      </c>
    </row>
    <row r="9" spans="1:11" ht="18.75" x14ac:dyDescent="0.3">
      <c r="A9" s="240" t="s">
        <v>9</v>
      </c>
      <c r="B9" s="240"/>
      <c r="C9" s="240"/>
      <c r="D9" s="240"/>
      <c r="E9" s="240"/>
      <c r="F9" s="240"/>
    </row>
    <row r="10" spans="1:11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1" x14ac:dyDescent="0.25">
      <c r="A11" s="2">
        <v>1</v>
      </c>
      <c r="B11" s="3" t="s">
        <v>205</v>
      </c>
      <c r="C11" s="2" t="s">
        <v>206</v>
      </c>
      <c r="D11" s="2">
        <v>9</v>
      </c>
      <c r="E11" s="5">
        <v>13375</v>
      </c>
      <c r="F11" s="5">
        <f>SUM(D11*E11)</f>
        <v>120375</v>
      </c>
    </row>
    <row r="12" spans="1:11" ht="30" x14ac:dyDescent="0.25">
      <c r="A12" s="2">
        <v>2</v>
      </c>
      <c r="B12" s="3" t="s">
        <v>207</v>
      </c>
      <c r="C12" s="2" t="s">
        <v>206</v>
      </c>
      <c r="D12" s="2">
        <v>9</v>
      </c>
      <c r="E12" s="5">
        <v>22470</v>
      </c>
      <c r="F12" s="5">
        <f t="shared" ref="F12:F28" si="1">SUM(D12*E12)</f>
        <v>202230</v>
      </c>
    </row>
    <row r="13" spans="1:11" ht="30" x14ac:dyDescent="0.25">
      <c r="A13" s="2">
        <v>3</v>
      </c>
      <c r="B13" s="3" t="s">
        <v>208</v>
      </c>
      <c r="C13" s="2" t="s">
        <v>206</v>
      </c>
      <c r="D13" s="2">
        <v>1</v>
      </c>
      <c r="E13" s="5">
        <v>64200</v>
      </c>
      <c r="F13" s="5">
        <f t="shared" si="1"/>
        <v>64200</v>
      </c>
    </row>
    <row r="14" spans="1:11" ht="45" x14ac:dyDescent="0.25">
      <c r="A14" s="2">
        <v>4</v>
      </c>
      <c r="B14" s="3" t="s">
        <v>209</v>
      </c>
      <c r="C14" s="2" t="s">
        <v>206</v>
      </c>
      <c r="D14" s="2">
        <v>1</v>
      </c>
      <c r="E14" s="5">
        <v>48150</v>
      </c>
      <c r="F14" s="5">
        <f t="shared" si="1"/>
        <v>48150</v>
      </c>
    </row>
    <row r="15" spans="1:11" ht="105" x14ac:dyDescent="0.25">
      <c r="A15" s="2">
        <v>5</v>
      </c>
      <c r="B15" s="3" t="s">
        <v>210</v>
      </c>
      <c r="C15" s="2" t="s">
        <v>206</v>
      </c>
      <c r="D15" s="2">
        <v>7</v>
      </c>
      <c r="E15" s="5">
        <v>4494</v>
      </c>
      <c r="F15" s="5">
        <f t="shared" si="1"/>
        <v>31458</v>
      </c>
    </row>
    <row r="16" spans="1:11" x14ac:dyDescent="0.25">
      <c r="A16" s="2">
        <v>6</v>
      </c>
      <c r="B16" s="3" t="s">
        <v>13</v>
      </c>
      <c r="C16" s="2" t="s">
        <v>206</v>
      </c>
      <c r="D16" s="2">
        <v>40000</v>
      </c>
      <c r="E16" s="5">
        <v>0.73829999999999996</v>
      </c>
      <c r="F16" s="5">
        <f t="shared" si="1"/>
        <v>29532</v>
      </c>
    </row>
    <row r="17" spans="1:6" ht="30" x14ac:dyDescent="0.25">
      <c r="A17" s="2">
        <v>7</v>
      </c>
      <c r="B17" s="3" t="s">
        <v>211</v>
      </c>
      <c r="C17" s="2" t="s">
        <v>212</v>
      </c>
      <c r="D17" s="2">
        <v>300</v>
      </c>
      <c r="E17" s="5">
        <v>449.99919999999997</v>
      </c>
      <c r="F17" s="5">
        <f t="shared" si="1"/>
        <v>134999.75999999998</v>
      </c>
    </row>
    <row r="18" spans="1:6" x14ac:dyDescent="0.25">
      <c r="A18" s="2">
        <v>8</v>
      </c>
      <c r="B18" s="3" t="s">
        <v>213</v>
      </c>
      <c r="C18" s="2" t="s">
        <v>206</v>
      </c>
      <c r="D18" s="5">
        <v>14904</v>
      </c>
      <c r="E18" s="5">
        <v>1</v>
      </c>
      <c r="F18" s="5">
        <f t="shared" si="1"/>
        <v>14904</v>
      </c>
    </row>
    <row r="19" spans="1:6" x14ac:dyDescent="0.25">
      <c r="A19" s="2">
        <v>9</v>
      </c>
      <c r="B19" s="3" t="s">
        <v>214</v>
      </c>
      <c r="C19" s="2" t="s">
        <v>206</v>
      </c>
      <c r="D19" s="5">
        <v>88096.86</v>
      </c>
      <c r="E19" s="5">
        <v>1</v>
      </c>
      <c r="F19" s="5">
        <f t="shared" si="1"/>
        <v>88096.86</v>
      </c>
    </row>
    <row r="20" spans="1:6" x14ac:dyDescent="0.25">
      <c r="A20" s="2">
        <v>10</v>
      </c>
      <c r="B20" s="3" t="s">
        <v>214</v>
      </c>
      <c r="C20" s="2" t="s">
        <v>215</v>
      </c>
      <c r="D20" s="5">
        <v>73839</v>
      </c>
      <c r="E20" s="5">
        <v>1</v>
      </c>
      <c r="F20" s="5">
        <f t="shared" si="1"/>
        <v>73839</v>
      </c>
    </row>
    <row r="21" spans="1:6" x14ac:dyDescent="0.25">
      <c r="A21" s="2">
        <v>11</v>
      </c>
      <c r="B21" s="3" t="s">
        <v>213</v>
      </c>
      <c r="C21" s="2" t="s">
        <v>212</v>
      </c>
      <c r="D21" s="5">
        <v>36878.93</v>
      </c>
      <c r="E21" s="5">
        <v>1</v>
      </c>
      <c r="F21" s="5">
        <f t="shared" si="1"/>
        <v>36878.93</v>
      </c>
    </row>
    <row r="22" spans="1:6" ht="30" x14ac:dyDescent="0.25">
      <c r="A22" s="2">
        <v>12</v>
      </c>
      <c r="B22" s="3" t="s">
        <v>216</v>
      </c>
      <c r="C22" s="2" t="s">
        <v>206</v>
      </c>
      <c r="D22" s="2">
        <v>25</v>
      </c>
      <c r="E22" s="5">
        <v>350.47</v>
      </c>
      <c r="F22" s="5">
        <f t="shared" si="1"/>
        <v>8761.75</v>
      </c>
    </row>
    <row r="23" spans="1:6" x14ac:dyDescent="0.25">
      <c r="A23" s="2">
        <v>13</v>
      </c>
      <c r="B23" s="3" t="s">
        <v>217</v>
      </c>
      <c r="C23" s="2" t="s">
        <v>206</v>
      </c>
      <c r="D23" s="2">
        <v>700</v>
      </c>
      <c r="E23" s="5">
        <v>35</v>
      </c>
      <c r="F23" s="5">
        <f t="shared" si="1"/>
        <v>24500</v>
      </c>
    </row>
    <row r="24" spans="1:6" x14ac:dyDescent="0.25">
      <c r="A24" s="36">
        <v>14</v>
      </c>
      <c r="B24" s="2" t="s">
        <v>218</v>
      </c>
      <c r="C24" s="2" t="s">
        <v>206</v>
      </c>
      <c r="D24" s="2">
        <v>660</v>
      </c>
      <c r="E24" s="5">
        <v>15</v>
      </c>
      <c r="F24" s="5">
        <f t="shared" si="1"/>
        <v>9900</v>
      </c>
    </row>
    <row r="25" spans="1:6" x14ac:dyDescent="0.25">
      <c r="A25" s="2">
        <v>15</v>
      </c>
      <c r="B25" s="2" t="s">
        <v>219</v>
      </c>
      <c r="C25" s="2" t="s">
        <v>206</v>
      </c>
      <c r="D25" s="2">
        <v>150</v>
      </c>
      <c r="E25" s="5">
        <v>10</v>
      </c>
      <c r="F25" s="5">
        <f t="shared" si="1"/>
        <v>1500</v>
      </c>
    </row>
    <row r="26" spans="1:6" ht="30" x14ac:dyDescent="0.25">
      <c r="A26" s="2">
        <v>16</v>
      </c>
      <c r="B26" s="3" t="s">
        <v>220</v>
      </c>
      <c r="C26" s="2" t="s">
        <v>206</v>
      </c>
      <c r="D26" s="2">
        <v>210</v>
      </c>
      <c r="E26" s="5">
        <v>70</v>
      </c>
      <c r="F26" s="5">
        <f t="shared" si="1"/>
        <v>14700</v>
      </c>
    </row>
    <row r="27" spans="1:6" x14ac:dyDescent="0.25">
      <c r="A27" s="2">
        <v>17</v>
      </c>
      <c r="B27" s="3" t="s">
        <v>421</v>
      </c>
      <c r="C27" s="2" t="s">
        <v>206</v>
      </c>
      <c r="D27" s="2">
        <v>25</v>
      </c>
      <c r="E27" s="5">
        <v>10</v>
      </c>
      <c r="F27" s="5">
        <f t="shared" si="1"/>
        <v>250</v>
      </c>
    </row>
    <row r="28" spans="1:6" x14ac:dyDescent="0.25">
      <c r="A28" s="2">
        <v>18</v>
      </c>
      <c r="B28" s="3" t="s">
        <v>422</v>
      </c>
      <c r="C28" s="2" t="s">
        <v>206</v>
      </c>
      <c r="D28" s="2">
        <v>300</v>
      </c>
      <c r="E28" s="5">
        <v>81</v>
      </c>
      <c r="F28" s="5">
        <f t="shared" si="1"/>
        <v>24300</v>
      </c>
    </row>
    <row r="29" spans="1:6" x14ac:dyDescent="0.25">
      <c r="A29" s="149"/>
      <c r="B29" s="150" t="s">
        <v>5</v>
      </c>
      <c r="C29" s="151"/>
      <c r="D29" s="149"/>
      <c r="E29" s="149"/>
      <c r="F29" s="152">
        <f>SUM(F11:F28)</f>
        <v>928575.3</v>
      </c>
    </row>
    <row r="30" spans="1:6" ht="18.75" x14ac:dyDescent="0.3">
      <c r="A30" s="240" t="s">
        <v>10</v>
      </c>
      <c r="B30" s="240"/>
      <c r="C30" s="240"/>
      <c r="D30" s="240"/>
      <c r="E30" s="240"/>
      <c r="F30" s="240"/>
    </row>
    <row r="31" spans="1:6" ht="30" x14ac:dyDescent="0.25">
      <c r="A31" s="1" t="s">
        <v>0</v>
      </c>
      <c r="B31" s="1" t="s">
        <v>1</v>
      </c>
      <c r="C31" s="1" t="s">
        <v>7</v>
      </c>
      <c r="D31" s="1" t="s">
        <v>2</v>
      </c>
      <c r="E31" s="1" t="s">
        <v>3</v>
      </c>
      <c r="F31" s="1" t="s">
        <v>4</v>
      </c>
    </row>
    <row r="32" spans="1:6" x14ac:dyDescent="0.25">
      <c r="A32" s="2">
        <v>1</v>
      </c>
      <c r="B32" s="3" t="s">
        <v>221</v>
      </c>
      <c r="C32" s="4" t="s">
        <v>222</v>
      </c>
      <c r="D32" s="2">
        <v>800</v>
      </c>
      <c r="E32" s="5">
        <v>2.84</v>
      </c>
      <c r="F32" s="5">
        <f>SUM(D32*E32)</f>
        <v>2272</v>
      </c>
    </row>
    <row r="33" spans="1:6" x14ac:dyDescent="0.25">
      <c r="A33" s="2">
        <v>2</v>
      </c>
      <c r="B33" s="3" t="s">
        <v>77</v>
      </c>
      <c r="C33" s="4" t="s">
        <v>222</v>
      </c>
      <c r="D33" s="2">
        <v>4</v>
      </c>
      <c r="E33" s="5">
        <v>120</v>
      </c>
      <c r="F33" s="5">
        <f t="shared" ref="F33:F78" si="2">SUM(D33*E33)</f>
        <v>480</v>
      </c>
    </row>
    <row r="34" spans="1:6" ht="30" x14ac:dyDescent="0.25">
      <c r="A34" s="2">
        <v>3</v>
      </c>
      <c r="B34" s="3" t="s">
        <v>223</v>
      </c>
      <c r="C34" s="4" t="s">
        <v>222</v>
      </c>
      <c r="D34" s="2">
        <v>16</v>
      </c>
      <c r="E34" s="5">
        <v>200</v>
      </c>
      <c r="F34" s="5">
        <f t="shared" si="2"/>
        <v>3200</v>
      </c>
    </row>
    <row r="35" spans="1:6" ht="30" x14ac:dyDescent="0.25">
      <c r="A35" s="2">
        <v>4</v>
      </c>
      <c r="B35" s="3" t="s">
        <v>224</v>
      </c>
      <c r="C35" s="4" t="s">
        <v>222</v>
      </c>
      <c r="D35" s="2">
        <v>2</v>
      </c>
      <c r="E35" s="5">
        <v>200</v>
      </c>
      <c r="F35" s="5">
        <f t="shared" si="2"/>
        <v>400</v>
      </c>
    </row>
    <row r="36" spans="1:6" x14ac:dyDescent="0.25">
      <c r="A36" s="2">
        <v>5</v>
      </c>
      <c r="B36" s="3" t="s">
        <v>225</v>
      </c>
      <c r="C36" s="4" t="s">
        <v>222</v>
      </c>
      <c r="D36" s="2">
        <v>10</v>
      </c>
      <c r="E36" s="5">
        <v>14.58</v>
      </c>
      <c r="F36" s="5">
        <f t="shared" si="2"/>
        <v>145.80000000000001</v>
      </c>
    </row>
    <row r="37" spans="1:6" ht="30" x14ac:dyDescent="0.25">
      <c r="A37" s="2">
        <v>6</v>
      </c>
      <c r="B37" s="37" t="s">
        <v>93</v>
      </c>
      <c r="C37" s="3" t="s">
        <v>226</v>
      </c>
      <c r="D37" s="2">
        <v>54</v>
      </c>
      <c r="E37" s="5">
        <v>980</v>
      </c>
      <c r="F37" s="5">
        <f t="shared" si="2"/>
        <v>52920</v>
      </c>
    </row>
    <row r="38" spans="1:6" x14ac:dyDescent="0.25">
      <c r="A38" s="2">
        <v>7</v>
      </c>
      <c r="B38" s="37" t="s">
        <v>227</v>
      </c>
      <c r="C38" s="3" t="s">
        <v>228</v>
      </c>
      <c r="D38" s="2">
        <v>80</v>
      </c>
      <c r="E38" s="5">
        <v>225</v>
      </c>
      <c r="F38" s="5">
        <f t="shared" si="2"/>
        <v>18000</v>
      </c>
    </row>
    <row r="39" spans="1:6" x14ac:dyDescent="0.25">
      <c r="A39" s="2">
        <v>8</v>
      </c>
      <c r="B39" s="3" t="s">
        <v>229</v>
      </c>
      <c r="C39" s="4" t="s">
        <v>29</v>
      </c>
      <c r="D39" s="2">
        <v>200</v>
      </c>
      <c r="E39" s="5">
        <v>74.25</v>
      </c>
      <c r="F39" s="5">
        <f t="shared" si="2"/>
        <v>14850</v>
      </c>
    </row>
    <row r="40" spans="1:6" x14ac:dyDescent="0.25">
      <c r="A40" s="2">
        <v>9</v>
      </c>
      <c r="B40" s="3" t="s">
        <v>230</v>
      </c>
      <c r="C40" s="4" t="s">
        <v>231</v>
      </c>
      <c r="D40" s="2">
        <v>200</v>
      </c>
      <c r="E40" s="5">
        <v>5</v>
      </c>
      <c r="F40" s="5">
        <f t="shared" si="2"/>
        <v>1000</v>
      </c>
    </row>
    <row r="41" spans="1:6" x14ac:dyDescent="0.25">
      <c r="A41" s="2">
        <v>10</v>
      </c>
      <c r="B41" s="3" t="s">
        <v>77</v>
      </c>
      <c r="C41" s="4" t="s">
        <v>232</v>
      </c>
      <c r="D41" s="2">
        <v>10</v>
      </c>
      <c r="E41" s="5">
        <v>90</v>
      </c>
      <c r="F41" s="5">
        <f t="shared" si="2"/>
        <v>900</v>
      </c>
    </row>
    <row r="42" spans="1:6" ht="30" x14ac:dyDescent="0.25">
      <c r="A42" s="2">
        <v>11</v>
      </c>
      <c r="B42" s="3" t="s">
        <v>233</v>
      </c>
      <c r="C42" s="4" t="s">
        <v>232</v>
      </c>
      <c r="D42" s="2">
        <v>14</v>
      </c>
      <c r="E42" s="5">
        <v>292.86</v>
      </c>
      <c r="F42" s="5">
        <f t="shared" si="2"/>
        <v>4100.04</v>
      </c>
    </row>
    <row r="43" spans="1:6" x14ac:dyDescent="0.25">
      <c r="A43" s="2">
        <v>12</v>
      </c>
      <c r="B43" s="3" t="s">
        <v>234</v>
      </c>
      <c r="C43" s="4" t="s">
        <v>232</v>
      </c>
      <c r="D43" s="2">
        <v>2</v>
      </c>
      <c r="E43" s="5">
        <v>800</v>
      </c>
      <c r="F43" s="5">
        <f t="shared" si="2"/>
        <v>1600</v>
      </c>
    </row>
    <row r="44" spans="1:6" x14ac:dyDescent="0.25">
      <c r="A44" s="2">
        <v>13</v>
      </c>
      <c r="B44" s="3" t="s">
        <v>235</v>
      </c>
      <c r="C44" s="4" t="s">
        <v>232</v>
      </c>
      <c r="D44" s="2">
        <v>51</v>
      </c>
      <c r="E44" s="5">
        <v>163.23500000000001</v>
      </c>
      <c r="F44" s="5">
        <f t="shared" si="2"/>
        <v>8324.9850000000006</v>
      </c>
    </row>
    <row r="45" spans="1:6" ht="30" x14ac:dyDescent="0.25">
      <c r="A45" s="2">
        <v>14</v>
      </c>
      <c r="B45" s="3" t="s">
        <v>236</v>
      </c>
      <c r="C45" s="4" t="s">
        <v>232</v>
      </c>
      <c r="D45" s="2">
        <v>700</v>
      </c>
      <c r="E45" s="5">
        <v>1</v>
      </c>
      <c r="F45" s="5">
        <f t="shared" si="2"/>
        <v>700</v>
      </c>
    </row>
    <row r="46" spans="1:6" ht="30" x14ac:dyDescent="0.25">
      <c r="A46" s="2">
        <v>15</v>
      </c>
      <c r="B46" s="3" t="s">
        <v>216</v>
      </c>
      <c r="C46" s="4" t="s">
        <v>237</v>
      </c>
      <c r="D46" s="2">
        <v>25</v>
      </c>
      <c r="E46" s="5">
        <v>375</v>
      </c>
      <c r="F46" s="5">
        <f t="shared" si="2"/>
        <v>9375</v>
      </c>
    </row>
    <row r="47" spans="1:6" x14ac:dyDescent="0.25">
      <c r="A47" s="2">
        <v>16</v>
      </c>
      <c r="B47" s="3" t="s">
        <v>238</v>
      </c>
      <c r="C47" s="4" t="s">
        <v>232</v>
      </c>
      <c r="D47" s="2">
        <v>72</v>
      </c>
      <c r="E47" s="5">
        <v>107</v>
      </c>
      <c r="F47" s="5">
        <f t="shared" si="2"/>
        <v>7704</v>
      </c>
    </row>
    <row r="48" spans="1:6" ht="30" x14ac:dyDescent="0.25">
      <c r="A48" s="2">
        <v>17</v>
      </c>
      <c r="B48" s="3" t="s">
        <v>239</v>
      </c>
      <c r="C48" s="3" t="s">
        <v>226</v>
      </c>
      <c r="D48" s="2">
        <v>20</v>
      </c>
      <c r="E48" s="5">
        <v>291.66000000000003</v>
      </c>
      <c r="F48" s="5">
        <f t="shared" si="2"/>
        <v>5833.2000000000007</v>
      </c>
    </row>
    <row r="49" spans="1:6" x14ac:dyDescent="0.25">
      <c r="A49" s="2">
        <v>18</v>
      </c>
      <c r="B49" s="3" t="s">
        <v>240</v>
      </c>
      <c r="C49" s="4" t="s">
        <v>241</v>
      </c>
      <c r="D49" s="2">
        <v>2</v>
      </c>
      <c r="E49" s="5">
        <v>2575</v>
      </c>
      <c r="F49" s="5">
        <f t="shared" si="2"/>
        <v>5150</v>
      </c>
    </row>
    <row r="50" spans="1:6" x14ac:dyDescent="0.25">
      <c r="A50" s="2">
        <v>19</v>
      </c>
      <c r="B50" s="3" t="s">
        <v>242</v>
      </c>
      <c r="C50" s="4" t="s">
        <v>222</v>
      </c>
      <c r="D50" s="2">
        <v>10</v>
      </c>
      <c r="E50" s="5">
        <v>100</v>
      </c>
      <c r="F50" s="5">
        <f t="shared" si="2"/>
        <v>1000</v>
      </c>
    </row>
    <row r="51" spans="1:6" x14ac:dyDescent="0.25">
      <c r="A51" s="2">
        <v>20</v>
      </c>
      <c r="B51" s="3" t="s">
        <v>243</v>
      </c>
      <c r="C51" s="4" t="s">
        <v>241</v>
      </c>
      <c r="D51" s="2">
        <v>2</v>
      </c>
      <c r="E51" s="5">
        <v>1700</v>
      </c>
      <c r="F51" s="5">
        <f t="shared" si="2"/>
        <v>3400</v>
      </c>
    </row>
    <row r="52" spans="1:6" x14ac:dyDescent="0.25">
      <c r="A52" s="2">
        <v>21</v>
      </c>
      <c r="B52" s="3" t="s">
        <v>244</v>
      </c>
      <c r="C52" s="4" t="s">
        <v>241</v>
      </c>
      <c r="D52" s="2">
        <v>200</v>
      </c>
      <c r="E52" s="5">
        <v>0.7</v>
      </c>
      <c r="F52" s="5">
        <f t="shared" si="2"/>
        <v>140</v>
      </c>
    </row>
    <row r="53" spans="1:6" x14ac:dyDescent="0.25">
      <c r="A53" s="2">
        <v>22</v>
      </c>
      <c r="B53" s="3" t="s">
        <v>245</v>
      </c>
      <c r="C53" s="4" t="s">
        <v>241</v>
      </c>
      <c r="D53" s="2">
        <v>2</v>
      </c>
      <c r="E53" s="5">
        <v>400</v>
      </c>
      <c r="F53" s="5">
        <f t="shared" si="2"/>
        <v>800</v>
      </c>
    </row>
    <row r="54" spans="1:6" x14ac:dyDescent="0.25">
      <c r="A54" s="2">
        <v>23</v>
      </c>
      <c r="B54" s="3" t="s">
        <v>246</v>
      </c>
      <c r="C54" s="4" t="s">
        <v>241</v>
      </c>
      <c r="D54" s="2">
        <v>2</v>
      </c>
      <c r="E54" s="5">
        <v>300</v>
      </c>
      <c r="F54" s="5">
        <f t="shared" si="2"/>
        <v>600</v>
      </c>
    </row>
    <row r="55" spans="1:6" x14ac:dyDescent="0.25">
      <c r="A55" s="2">
        <v>24</v>
      </c>
      <c r="B55" s="3" t="s">
        <v>79</v>
      </c>
      <c r="C55" s="4" t="s">
        <v>241</v>
      </c>
      <c r="D55" s="2">
        <v>15</v>
      </c>
      <c r="E55" s="5">
        <v>6</v>
      </c>
      <c r="F55" s="5">
        <f t="shared" si="2"/>
        <v>90</v>
      </c>
    </row>
    <row r="56" spans="1:6" x14ac:dyDescent="0.25">
      <c r="A56" s="2">
        <v>25</v>
      </c>
      <c r="B56" s="3" t="s">
        <v>247</v>
      </c>
      <c r="C56" s="4" t="s">
        <v>241</v>
      </c>
      <c r="D56" s="2">
        <v>1</v>
      </c>
      <c r="E56" s="5">
        <v>40</v>
      </c>
      <c r="F56" s="5">
        <f t="shared" si="2"/>
        <v>40</v>
      </c>
    </row>
    <row r="57" spans="1:6" x14ac:dyDescent="0.25">
      <c r="A57" s="2">
        <v>26</v>
      </c>
      <c r="B57" s="3" t="s">
        <v>248</v>
      </c>
      <c r="C57" s="4" t="s">
        <v>241</v>
      </c>
      <c r="D57" s="2">
        <v>1</v>
      </c>
      <c r="E57" s="5">
        <v>50</v>
      </c>
      <c r="F57" s="5">
        <f t="shared" si="2"/>
        <v>50</v>
      </c>
    </row>
    <row r="58" spans="1:6" ht="30" x14ac:dyDescent="0.25">
      <c r="A58" s="2">
        <v>27</v>
      </c>
      <c r="B58" s="3" t="s">
        <v>84</v>
      </c>
      <c r="C58" s="3" t="s">
        <v>226</v>
      </c>
      <c r="D58" s="2">
        <v>70</v>
      </c>
      <c r="E58" s="5">
        <v>360</v>
      </c>
      <c r="F58" s="5">
        <f t="shared" si="2"/>
        <v>25200</v>
      </c>
    </row>
    <row r="59" spans="1:6" ht="30" x14ac:dyDescent="0.25">
      <c r="A59" s="2">
        <v>28</v>
      </c>
      <c r="B59" s="3" t="s">
        <v>249</v>
      </c>
      <c r="C59" s="3" t="s">
        <v>226</v>
      </c>
      <c r="D59" s="2">
        <v>100</v>
      </c>
      <c r="E59" s="5">
        <v>450</v>
      </c>
      <c r="F59" s="5">
        <f t="shared" si="2"/>
        <v>45000</v>
      </c>
    </row>
    <row r="60" spans="1:6" ht="30" x14ac:dyDescent="0.25">
      <c r="A60" s="2">
        <v>29</v>
      </c>
      <c r="B60" s="3" t="s">
        <v>214</v>
      </c>
      <c r="C60" s="3" t="s">
        <v>226</v>
      </c>
      <c r="D60" s="2">
        <v>102157.6</v>
      </c>
      <c r="E60" s="5">
        <v>1</v>
      </c>
      <c r="F60" s="5">
        <f t="shared" si="2"/>
        <v>102157.6</v>
      </c>
    </row>
    <row r="61" spans="1:6" x14ac:dyDescent="0.25">
      <c r="A61" s="2">
        <v>30</v>
      </c>
      <c r="B61" s="3" t="s">
        <v>250</v>
      </c>
      <c r="C61" s="4" t="s">
        <v>29</v>
      </c>
      <c r="D61" s="2">
        <v>50</v>
      </c>
      <c r="E61" s="5">
        <v>200</v>
      </c>
      <c r="F61" s="5">
        <f t="shared" si="2"/>
        <v>10000</v>
      </c>
    </row>
    <row r="62" spans="1:6" x14ac:dyDescent="0.25">
      <c r="A62" s="2">
        <v>31</v>
      </c>
      <c r="B62" s="3" t="s">
        <v>79</v>
      </c>
      <c r="C62" s="4" t="s">
        <v>232</v>
      </c>
      <c r="D62" s="2">
        <v>500</v>
      </c>
      <c r="E62" s="5">
        <v>3</v>
      </c>
      <c r="F62" s="5">
        <f t="shared" si="2"/>
        <v>1500</v>
      </c>
    </row>
    <row r="63" spans="1:6" ht="30" x14ac:dyDescent="0.25">
      <c r="A63" s="2">
        <v>32</v>
      </c>
      <c r="B63" s="3" t="s">
        <v>239</v>
      </c>
      <c r="C63" s="3" t="s">
        <v>226</v>
      </c>
      <c r="D63" s="2">
        <v>20</v>
      </c>
      <c r="E63" s="5">
        <v>291.66000000000003</v>
      </c>
      <c r="F63" s="5">
        <f t="shared" si="2"/>
        <v>5833.2000000000007</v>
      </c>
    </row>
    <row r="64" spans="1:6" ht="30" x14ac:dyDescent="0.25">
      <c r="A64" s="2">
        <v>33</v>
      </c>
      <c r="B64" s="3" t="s">
        <v>227</v>
      </c>
      <c r="C64" s="16" t="s">
        <v>423</v>
      </c>
      <c r="D64" s="2">
        <v>20</v>
      </c>
      <c r="E64" s="5">
        <v>700</v>
      </c>
      <c r="F64" s="5">
        <f t="shared" si="2"/>
        <v>14000</v>
      </c>
    </row>
    <row r="65" spans="1:6" ht="30" x14ac:dyDescent="0.25">
      <c r="A65" s="2">
        <v>34</v>
      </c>
      <c r="B65" s="3" t="s">
        <v>424</v>
      </c>
      <c r="C65" s="16" t="s">
        <v>423</v>
      </c>
      <c r="D65" s="2">
        <v>2</v>
      </c>
      <c r="E65" s="5">
        <v>720.37</v>
      </c>
      <c r="F65" s="5">
        <f t="shared" si="2"/>
        <v>1440.74</v>
      </c>
    </row>
    <row r="66" spans="1:6" ht="30" x14ac:dyDescent="0.25">
      <c r="A66" s="2">
        <v>35</v>
      </c>
      <c r="B66" s="3" t="s">
        <v>425</v>
      </c>
      <c r="C66" s="16" t="s">
        <v>423</v>
      </c>
      <c r="D66" s="2">
        <v>200</v>
      </c>
      <c r="E66" s="5">
        <v>120</v>
      </c>
      <c r="F66" s="5">
        <f t="shared" si="2"/>
        <v>24000</v>
      </c>
    </row>
    <row r="67" spans="1:6" ht="30" x14ac:dyDescent="0.25">
      <c r="A67" s="2">
        <v>36</v>
      </c>
      <c r="B67" s="3" t="s">
        <v>426</v>
      </c>
      <c r="C67" s="16" t="s">
        <v>423</v>
      </c>
      <c r="D67" s="2">
        <v>200</v>
      </c>
      <c r="E67" s="5">
        <v>60</v>
      </c>
      <c r="F67" s="5">
        <f t="shared" si="2"/>
        <v>12000</v>
      </c>
    </row>
    <row r="68" spans="1:6" ht="30" x14ac:dyDescent="0.25">
      <c r="A68" s="2">
        <v>37</v>
      </c>
      <c r="B68" s="3" t="s">
        <v>427</v>
      </c>
      <c r="C68" s="16" t="s">
        <v>423</v>
      </c>
      <c r="D68" s="2">
        <v>50</v>
      </c>
      <c r="E68" s="5">
        <v>150</v>
      </c>
      <c r="F68" s="5">
        <f t="shared" si="2"/>
        <v>7500</v>
      </c>
    </row>
    <row r="69" spans="1:6" ht="30" x14ac:dyDescent="0.25">
      <c r="A69" s="2">
        <v>38</v>
      </c>
      <c r="B69" s="3" t="s">
        <v>428</v>
      </c>
      <c r="C69" s="16" t="s">
        <v>423</v>
      </c>
      <c r="D69" s="2">
        <v>5</v>
      </c>
      <c r="E69" s="5">
        <v>2000</v>
      </c>
      <c r="F69" s="5">
        <f t="shared" si="2"/>
        <v>10000</v>
      </c>
    </row>
    <row r="70" spans="1:6" x14ac:dyDescent="0.25">
      <c r="A70" s="2">
        <v>39</v>
      </c>
      <c r="B70" s="3" t="s">
        <v>429</v>
      </c>
      <c r="C70" s="16" t="s">
        <v>430</v>
      </c>
      <c r="D70" s="2">
        <v>800</v>
      </c>
      <c r="E70" s="5">
        <v>54.15</v>
      </c>
      <c r="F70" s="5">
        <f t="shared" si="2"/>
        <v>43320</v>
      </c>
    </row>
    <row r="71" spans="1:6" x14ac:dyDescent="0.25">
      <c r="A71" s="2">
        <v>40</v>
      </c>
      <c r="B71" s="3" t="s">
        <v>431</v>
      </c>
      <c r="C71" s="16" t="s">
        <v>430</v>
      </c>
      <c r="D71" s="2">
        <v>500</v>
      </c>
      <c r="E71" s="5">
        <v>62.1</v>
      </c>
      <c r="F71" s="5">
        <f t="shared" si="2"/>
        <v>31050</v>
      </c>
    </row>
    <row r="72" spans="1:6" x14ac:dyDescent="0.25">
      <c r="A72" s="2">
        <v>41</v>
      </c>
      <c r="B72" s="3" t="s">
        <v>432</v>
      </c>
      <c r="C72" s="16" t="s">
        <v>430</v>
      </c>
      <c r="D72" s="2">
        <v>1000</v>
      </c>
      <c r="E72" s="5">
        <v>1.22</v>
      </c>
      <c r="F72" s="5">
        <f t="shared" si="2"/>
        <v>1220</v>
      </c>
    </row>
    <row r="73" spans="1:6" x14ac:dyDescent="0.25">
      <c r="A73" s="2">
        <v>42</v>
      </c>
      <c r="B73" s="3" t="s">
        <v>433</v>
      </c>
      <c r="C73" s="16" t="s">
        <v>430</v>
      </c>
      <c r="D73" s="2">
        <v>300</v>
      </c>
      <c r="E73" s="5">
        <v>2.12</v>
      </c>
      <c r="F73" s="5">
        <f t="shared" si="2"/>
        <v>636</v>
      </c>
    </row>
    <row r="74" spans="1:6" x14ac:dyDescent="0.25">
      <c r="A74" s="2">
        <v>43</v>
      </c>
      <c r="B74" s="3" t="s">
        <v>434</v>
      </c>
      <c r="C74" s="16" t="s">
        <v>430</v>
      </c>
      <c r="D74" s="2">
        <v>1000</v>
      </c>
      <c r="E74" s="5">
        <v>1.77</v>
      </c>
      <c r="F74" s="5">
        <f t="shared" si="2"/>
        <v>1770</v>
      </c>
    </row>
    <row r="75" spans="1:6" x14ac:dyDescent="0.25">
      <c r="A75" s="2">
        <v>44</v>
      </c>
      <c r="B75" s="3" t="s">
        <v>435</v>
      </c>
      <c r="C75" s="16" t="s">
        <v>430</v>
      </c>
      <c r="D75" s="2">
        <v>100</v>
      </c>
      <c r="E75" s="5">
        <v>45</v>
      </c>
      <c r="F75" s="5">
        <f t="shared" si="2"/>
        <v>4500</v>
      </c>
    </row>
    <row r="76" spans="1:6" x14ac:dyDescent="0.25">
      <c r="A76" s="2">
        <v>45</v>
      </c>
      <c r="B76" s="3" t="s">
        <v>436</v>
      </c>
      <c r="C76" s="16" t="s">
        <v>430</v>
      </c>
      <c r="D76" s="2">
        <v>100</v>
      </c>
      <c r="E76" s="5">
        <v>750</v>
      </c>
      <c r="F76" s="5">
        <f t="shared" si="2"/>
        <v>75000</v>
      </c>
    </row>
    <row r="77" spans="1:6" x14ac:dyDescent="0.25">
      <c r="A77" s="2">
        <v>46</v>
      </c>
      <c r="B77" s="3" t="s">
        <v>437</v>
      </c>
      <c r="C77" s="16" t="s">
        <v>430</v>
      </c>
      <c r="D77" s="2">
        <v>500</v>
      </c>
      <c r="E77" s="5">
        <v>12.5</v>
      </c>
      <c r="F77" s="5">
        <f t="shared" si="2"/>
        <v>6250</v>
      </c>
    </row>
    <row r="78" spans="1:6" x14ac:dyDescent="0.25">
      <c r="A78" s="2">
        <v>49</v>
      </c>
      <c r="B78" s="3" t="s">
        <v>441</v>
      </c>
      <c r="C78" s="16" t="s">
        <v>439</v>
      </c>
      <c r="D78" s="2">
        <v>4000</v>
      </c>
      <c r="E78" s="5">
        <v>6.48</v>
      </c>
      <c r="F78" s="5">
        <f t="shared" si="2"/>
        <v>25920</v>
      </c>
    </row>
    <row r="79" spans="1:6" x14ac:dyDescent="0.25">
      <c r="A79" s="149"/>
      <c r="B79" s="150" t="s">
        <v>5</v>
      </c>
      <c r="C79" s="151"/>
      <c r="D79" s="149"/>
      <c r="E79" s="149"/>
      <c r="F79" s="152">
        <f>SUM(F32:F78)</f>
        <v>591372.56499999994</v>
      </c>
    </row>
    <row r="80" spans="1:6" ht="18.75" x14ac:dyDescent="0.3">
      <c r="A80" s="240" t="s">
        <v>11</v>
      </c>
      <c r="B80" s="240"/>
      <c r="C80" s="240"/>
      <c r="D80" s="240"/>
      <c r="E80" s="240"/>
      <c r="F80" s="240"/>
    </row>
    <row r="81" spans="1:6" ht="30" x14ac:dyDescent="0.25">
      <c r="A81" s="1" t="s">
        <v>0</v>
      </c>
      <c r="B81" s="1" t="s">
        <v>1</v>
      </c>
      <c r="C81" s="1" t="s">
        <v>7</v>
      </c>
      <c r="D81" s="1" t="s">
        <v>2</v>
      </c>
      <c r="E81" s="1" t="s">
        <v>3</v>
      </c>
      <c r="F81" s="1" t="s">
        <v>4</v>
      </c>
    </row>
    <row r="82" spans="1:6" ht="30" x14ac:dyDescent="0.25">
      <c r="A82" s="2">
        <v>1</v>
      </c>
      <c r="B82" s="3" t="s">
        <v>440</v>
      </c>
      <c r="C82" s="266" t="s">
        <v>554</v>
      </c>
      <c r="D82" s="5">
        <v>3287</v>
      </c>
      <c r="E82" s="5">
        <v>1</v>
      </c>
      <c r="F82" s="5">
        <f>SUM(D82*E82)</f>
        <v>3287</v>
      </c>
    </row>
    <row r="83" spans="1:6" ht="30" customHeight="1" x14ac:dyDescent="0.25">
      <c r="A83" s="2">
        <f>SUM(A82+1)</f>
        <v>2</v>
      </c>
      <c r="B83" s="3" t="s">
        <v>438</v>
      </c>
      <c r="C83" s="267"/>
      <c r="D83" s="5">
        <v>28236.91</v>
      </c>
      <c r="E83" s="5">
        <v>1</v>
      </c>
      <c r="F83" s="5">
        <f t="shared" ref="F83:F86" si="3">SUM(D83*E83)</f>
        <v>28236.91</v>
      </c>
    </row>
    <row r="84" spans="1:6" ht="30" customHeight="1" x14ac:dyDescent="0.25">
      <c r="A84" s="2">
        <f t="shared" ref="A84:A86" si="4">SUM(A83+1)</f>
        <v>3</v>
      </c>
      <c r="B84" s="3" t="s">
        <v>418</v>
      </c>
      <c r="C84" s="267"/>
      <c r="D84" s="2">
        <v>30</v>
      </c>
      <c r="E84" s="5">
        <v>3.2709999999999999</v>
      </c>
      <c r="F84" s="5">
        <f t="shared" si="3"/>
        <v>98.13</v>
      </c>
    </row>
    <row r="85" spans="1:6" ht="30" customHeight="1" x14ac:dyDescent="0.25">
      <c r="A85" s="2">
        <f t="shared" si="4"/>
        <v>4</v>
      </c>
      <c r="B85" s="3" t="s">
        <v>442</v>
      </c>
      <c r="C85" s="267"/>
      <c r="D85" s="2">
        <v>3</v>
      </c>
      <c r="E85" s="5">
        <v>210.7</v>
      </c>
      <c r="F85" s="5">
        <f t="shared" si="3"/>
        <v>632.09999999999991</v>
      </c>
    </row>
    <row r="86" spans="1:6" ht="30" customHeight="1" x14ac:dyDescent="0.25">
      <c r="A86" s="2">
        <f t="shared" si="4"/>
        <v>5</v>
      </c>
      <c r="B86" s="3" t="s">
        <v>443</v>
      </c>
      <c r="C86" s="268"/>
      <c r="D86" s="2">
        <v>3</v>
      </c>
      <c r="E86" s="5">
        <v>242.5</v>
      </c>
      <c r="F86" s="5">
        <f t="shared" si="3"/>
        <v>727.5</v>
      </c>
    </row>
    <row r="87" spans="1:6" x14ac:dyDescent="0.25">
      <c r="A87" s="149"/>
      <c r="B87" s="150" t="s">
        <v>5</v>
      </c>
      <c r="C87" s="151"/>
      <c r="D87" s="149"/>
      <c r="E87" s="149"/>
      <c r="F87" s="152">
        <f>SUM(F82:F86)</f>
        <v>32981.64</v>
      </c>
    </row>
    <row r="88" spans="1:6" ht="38.25" customHeight="1" x14ac:dyDescent="0.25">
      <c r="A88" s="264"/>
      <c r="B88" s="264"/>
      <c r="C88" s="264"/>
      <c r="D88" s="264"/>
      <c r="E88" s="264"/>
      <c r="F88" s="264"/>
    </row>
    <row r="89" spans="1:6" ht="30" x14ac:dyDescent="0.25">
      <c r="A89" s="1" t="s">
        <v>0</v>
      </c>
      <c r="B89" s="1" t="s">
        <v>1</v>
      </c>
      <c r="C89" s="1" t="s">
        <v>7</v>
      </c>
      <c r="D89" s="1" t="s">
        <v>2</v>
      </c>
      <c r="E89" s="1" t="s">
        <v>3</v>
      </c>
      <c r="F89" s="1" t="s">
        <v>4</v>
      </c>
    </row>
    <row r="90" spans="1:6" x14ac:dyDescent="0.25">
      <c r="A90" s="2"/>
      <c r="B90" s="3"/>
      <c r="C90" s="4"/>
      <c r="D90" s="2"/>
      <c r="E90" s="2"/>
      <c r="F90" s="2"/>
    </row>
    <row r="91" spans="1:6" x14ac:dyDescent="0.25">
      <c r="A91" s="149"/>
      <c r="B91" s="150" t="s">
        <v>5</v>
      </c>
      <c r="C91" s="151"/>
      <c r="D91" s="149"/>
      <c r="E91" s="149"/>
      <c r="F91" s="152">
        <f>SUM(F90:F90)</f>
        <v>0</v>
      </c>
    </row>
    <row r="93" spans="1:6" x14ac:dyDescent="0.25">
      <c r="A93" s="145"/>
      <c r="B93" s="145" t="s">
        <v>5</v>
      </c>
      <c r="C93" s="145"/>
      <c r="D93" s="145"/>
      <c r="E93" s="145"/>
      <c r="F93" s="146">
        <f>SUM(F8+F29+F79+F87+F91)</f>
        <v>1639079.5049999999</v>
      </c>
    </row>
    <row r="95" spans="1:6" ht="40.5" customHeight="1" x14ac:dyDescent="0.25">
      <c r="A95" s="264" t="s">
        <v>564</v>
      </c>
      <c r="B95" s="264"/>
      <c r="C95" s="264"/>
      <c r="D95" s="264"/>
      <c r="E95" s="264"/>
      <c r="F95" s="264"/>
    </row>
    <row r="96" spans="1:6" ht="18.75" x14ac:dyDescent="0.3">
      <c r="A96" s="244" t="s">
        <v>611</v>
      </c>
      <c r="B96" s="244"/>
      <c r="C96" s="244"/>
      <c r="D96" s="244"/>
      <c r="E96" s="244"/>
      <c r="F96" s="244"/>
    </row>
    <row r="97" spans="1:6" ht="30" x14ac:dyDescent="0.25">
      <c r="A97" s="1" t="s">
        <v>0</v>
      </c>
      <c r="B97" s="1" t="s">
        <v>1</v>
      </c>
      <c r="C97" s="1"/>
      <c r="D97" s="1" t="s">
        <v>577</v>
      </c>
      <c r="E97" s="1" t="s">
        <v>3</v>
      </c>
      <c r="F97" s="1" t="s">
        <v>4</v>
      </c>
    </row>
    <row r="98" spans="1:6" ht="30" x14ac:dyDescent="0.25">
      <c r="A98" s="2">
        <v>1</v>
      </c>
      <c r="B98" s="3" t="s">
        <v>191</v>
      </c>
      <c r="C98" s="4"/>
      <c r="D98" s="2">
        <v>30050</v>
      </c>
      <c r="E98" s="5">
        <v>4</v>
      </c>
      <c r="F98" s="5">
        <v>120200</v>
      </c>
    </row>
    <row r="99" spans="1:6" x14ac:dyDescent="0.25">
      <c r="A99" s="2">
        <f>SUM(A98+1)</f>
        <v>2</v>
      </c>
      <c r="B99" s="3" t="s">
        <v>192</v>
      </c>
      <c r="C99" s="4"/>
      <c r="D99" s="2">
        <v>1000</v>
      </c>
      <c r="E99" s="5">
        <v>11.05</v>
      </c>
      <c r="F99" s="5">
        <v>11050</v>
      </c>
    </row>
    <row r="100" spans="1:6" x14ac:dyDescent="0.25">
      <c r="A100" s="2">
        <f>SUM(A99+1)</f>
        <v>3</v>
      </c>
      <c r="B100" s="3" t="s">
        <v>192</v>
      </c>
      <c r="C100" s="4"/>
      <c r="D100" s="2">
        <v>5000</v>
      </c>
      <c r="E100" s="5">
        <v>6.75</v>
      </c>
      <c r="F100" s="5">
        <v>33750</v>
      </c>
    </row>
    <row r="101" spans="1:6" ht="30" x14ac:dyDescent="0.25">
      <c r="A101" s="2">
        <f>SUM(A100+1)</f>
        <v>4</v>
      </c>
      <c r="B101" s="3" t="s">
        <v>193</v>
      </c>
      <c r="C101" s="4"/>
      <c r="D101" s="2">
        <v>3100</v>
      </c>
      <c r="E101" s="5">
        <v>11.8</v>
      </c>
      <c r="F101" s="5">
        <v>36580</v>
      </c>
    </row>
    <row r="102" spans="1:6" x14ac:dyDescent="0.25">
      <c r="A102" s="2">
        <f>SUM(A101+1)</f>
        <v>5</v>
      </c>
      <c r="B102" s="3" t="s">
        <v>194</v>
      </c>
      <c r="C102" s="4"/>
      <c r="D102" s="2">
        <v>672</v>
      </c>
      <c r="E102" s="5">
        <v>250</v>
      </c>
      <c r="F102" s="5">
        <v>168000</v>
      </c>
    </row>
    <row r="103" spans="1:6" x14ac:dyDescent="0.25">
      <c r="A103" s="149"/>
      <c r="B103" s="150" t="s">
        <v>5</v>
      </c>
      <c r="C103" s="151"/>
      <c r="D103" s="149"/>
      <c r="E103" s="152"/>
      <c r="F103" s="152">
        <f>F98+F99+F100+F101+F102</f>
        <v>369580</v>
      </c>
    </row>
    <row r="104" spans="1:6" ht="18.75" x14ac:dyDescent="0.3">
      <c r="A104" s="244" t="s">
        <v>612</v>
      </c>
      <c r="B104" s="244"/>
      <c r="C104" s="244"/>
      <c r="D104" s="244"/>
      <c r="E104" s="244"/>
      <c r="F104" s="244"/>
    </row>
    <row r="105" spans="1:6" ht="30" x14ac:dyDescent="0.25">
      <c r="A105" s="1" t="s">
        <v>0</v>
      </c>
      <c r="B105" s="1" t="s">
        <v>1</v>
      </c>
      <c r="C105" s="1"/>
      <c r="D105" s="1" t="s">
        <v>577</v>
      </c>
      <c r="E105" s="1" t="s">
        <v>3</v>
      </c>
      <c r="F105" s="1" t="s">
        <v>4</v>
      </c>
    </row>
    <row r="106" spans="1:6" ht="30" x14ac:dyDescent="0.25">
      <c r="A106" s="4">
        <v>1</v>
      </c>
      <c r="B106" s="12" t="s">
        <v>148</v>
      </c>
      <c r="C106" s="4"/>
      <c r="D106" s="2">
        <v>35</v>
      </c>
      <c r="E106" s="5">
        <v>10</v>
      </c>
      <c r="F106" s="5">
        <v>350</v>
      </c>
    </row>
    <row r="107" spans="1:6" ht="45" x14ac:dyDescent="0.25">
      <c r="A107" s="4">
        <f>SUM(A106+1)</f>
        <v>2</v>
      </c>
      <c r="B107" s="12" t="s">
        <v>201</v>
      </c>
      <c r="C107" s="4"/>
      <c r="D107" s="2">
        <v>2244</v>
      </c>
      <c r="E107" s="5">
        <v>9.9499999999999993</v>
      </c>
      <c r="F107" s="5">
        <v>22327.8</v>
      </c>
    </row>
    <row r="108" spans="1:6" x14ac:dyDescent="0.25">
      <c r="A108" s="4">
        <f>SUM(A107+1)</f>
        <v>3</v>
      </c>
      <c r="B108" s="4" t="s">
        <v>615</v>
      </c>
      <c r="C108" s="4"/>
      <c r="D108" s="2">
        <v>4741</v>
      </c>
      <c r="E108" s="5">
        <v>1.7000000000000002</v>
      </c>
      <c r="F108" s="5">
        <v>8059.7</v>
      </c>
    </row>
    <row r="109" spans="1:6" x14ac:dyDescent="0.25">
      <c r="A109" s="4">
        <f>SUM(A108+1)</f>
        <v>4</v>
      </c>
      <c r="B109" s="4" t="s">
        <v>616</v>
      </c>
      <c r="C109" s="4"/>
      <c r="D109" s="2">
        <v>3900</v>
      </c>
      <c r="E109" s="5">
        <v>2.0499999999999998</v>
      </c>
      <c r="F109" s="5">
        <v>7995</v>
      </c>
    </row>
    <row r="110" spans="1:6" x14ac:dyDescent="0.25">
      <c r="A110" s="4">
        <f>SUM(A109+1)</f>
        <v>5</v>
      </c>
      <c r="B110" s="4" t="s">
        <v>617</v>
      </c>
      <c r="C110" s="4"/>
      <c r="D110" s="2">
        <v>3798</v>
      </c>
      <c r="E110" s="5">
        <v>2.9</v>
      </c>
      <c r="F110" s="5">
        <v>11014.2</v>
      </c>
    </row>
    <row r="111" spans="1:6" x14ac:dyDescent="0.25">
      <c r="A111" s="151"/>
      <c r="B111" s="151" t="s">
        <v>5</v>
      </c>
      <c r="C111" s="151"/>
      <c r="D111" s="151"/>
      <c r="E111" s="151"/>
      <c r="F111" s="152">
        <f>F106+F107+F108+F109+F110</f>
        <v>49746.7</v>
      </c>
    </row>
    <row r="112" spans="1:6" x14ac:dyDescent="0.25">
      <c r="A112" s="265"/>
      <c r="B112" s="265"/>
      <c r="C112" s="265"/>
      <c r="D112" s="265"/>
      <c r="E112" s="265"/>
      <c r="F112" s="265"/>
    </row>
    <row r="113" spans="1:6" ht="18.75" x14ac:dyDescent="0.3">
      <c r="A113" s="233"/>
      <c r="B113" s="233" t="s">
        <v>618</v>
      </c>
      <c r="C113" s="233"/>
      <c r="D113" s="233"/>
      <c r="E113" s="233"/>
      <c r="F113" s="234">
        <f>SUM(F93+F103+F111)</f>
        <v>2058406.2049999998</v>
      </c>
    </row>
  </sheetData>
  <mergeCells count="13">
    <mergeCell ref="C82:C86"/>
    <mergeCell ref="A80:F80"/>
    <mergeCell ref="A9:F9"/>
    <mergeCell ref="A1:F1"/>
    <mergeCell ref="A2:F2"/>
    <mergeCell ref="A3:F3"/>
    <mergeCell ref="A30:F30"/>
    <mergeCell ref="C5:C6"/>
    <mergeCell ref="A95:F95"/>
    <mergeCell ref="A88:F88"/>
    <mergeCell ref="A96:F96"/>
    <mergeCell ref="A104:F104"/>
    <mergeCell ref="A112:F11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0" workbookViewId="0">
      <selection activeCell="F59" sqref="F59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39" customHeight="1" x14ac:dyDescent="0.25">
      <c r="A1" s="245" t="s">
        <v>289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x14ac:dyDescent="0.25">
      <c r="A2" s="246" t="s">
        <v>8</v>
      </c>
      <c r="B2" s="246"/>
      <c r="C2" s="246"/>
      <c r="D2" s="246"/>
      <c r="E2" s="246"/>
      <c r="F2" s="246"/>
    </row>
    <row r="3" spans="1:12" ht="18.75" x14ac:dyDescent="0.3">
      <c r="A3" s="244" t="s">
        <v>6</v>
      </c>
      <c r="B3" s="244"/>
      <c r="C3" s="244"/>
      <c r="D3" s="244"/>
      <c r="E3" s="244"/>
      <c r="F3" s="244"/>
    </row>
    <row r="4" spans="1:12" ht="30" x14ac:dyDescent="0.25">
      <c r="A4" s="35" t="s">
        <v>0</v>
      </c>
      <c r="B4" s="35" t="s">
        <v>1</v>
      </c>
      <c r="C4" s="35" t="s">
        <v>7</v>
      </c>
      <c r="D4" s="35" t="s">
        <v>559</v>
      </c>
      <c r="E4" s="35" t="s">
        <v>3</v>
      </c>
      <c r="F4" s="35" t="s">
        <v>4</v>
      </c>
    </row>
    <row r="5" spans="1:12" ht="30" customHeight="1" x14ac:dyDescent="0.25">
      <c r="A5" s="2">
        <v>1</v>
      </c>
      <c r="B5" s="3" t="s">
        <v>298</v>
      </c>
      <c r="C5" s="17" t="s">
        <v>299</v>
      </c>
      <c r="D5" s="2">
        <v>200</v>
      </c>
      <c r="E5" s="5">
        <v>7</v>
      </c>
      <c r="F5" s="5">
        <f>SUM(D5*E5)</f>
        <v>1400</v>
      </c>
    </row>
    <row r="6" spans="1:12" ht="30" customHeight="1" x14ac:dyDescent="0.25">
      <c r="A6" s="2">
        <v>2</v>
      </c>
      <c r="B6" s="3" t="s">
        <v>301</v>
      </c>
      <c r="C6" s="266" t="s">
        <v>553</v>
      </c>
      <c r="D6" s="2">
        <v>8</v>
      </c>
      <c r="E6" s="5">
        <v>1350</v>
      </c>
      <c r="F6" s="5">
        <f t="shared" ref="F6:F7" si="0">SUM(D6*E6)</f>
        <v>10800</v>
      </c>
    </row>
    <row r="7" spans="1:12" ht="30" x14ac:dyDescent="0.25">
      <c r="A7" s="2">
        <v>3</v>
      </c>
      <c r="B7" s="3" t="s">
        <v>302</v>
      </c>
      <c r="C7" s="268"/>
      <c r="D7" s="2">
        <v>200</v>
      </c>
      <c r="E7" s="5">
        <v>400</v>
      </c>
      <c r="F7" s="5">
        <f t="shared" si="0"/>
        <v>80000</v>
      </c>
    </row>
    <row r="8" spans="1:12" x14ac:dyDescent="0.25">
      <c r="A8" s="149"/>
      <c r="B8" s="150" t="s">
        <v>5</v>
      </c>
      <c r="C8" s="151"/>
      <c r="D8" s="149"/>
      <c r="E8" s="149"/>
      <c r="F8" s="152">
        <f>SUM(F5:F7)</f>
        <v>92200</v>
      </c>
    </row>
    <row r="9" spans="1:12" ht="18.75" x14ac:dyDescent="0.3">
      <c r="A9" s="240" t="s">
        <v>9</v>
      </c>
      <c r="B9" s="240"/>
      <c r="C9" s="240"/>
      <c r="D9" s="240"/>
      <c r="E9" s="240"/>
      <c r="F9" s="240"/>
    </row>
    <row r="10" spans="1:12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2" ht="30" x14ac:dyDescent="0.25">
      <c r="A11" s="2">
        <v>1</v>
      </c>
      <c r="B11" s="3" t="s">
        <v>64</v>
      </c>
      <c r="C11" s="266" t="s">
        <v>65</v>
      </c>
      <c r="D11" s="15">
        <v>90</v>
      </c>
      <c r="E11" s="166">
        <v>35</v>
      </c>
      <c r="F11" s="5">
        <f>SUM(D11*E11)</f>
        <v>3150</v>
      </c>
    </row>
    <row r="12" spans="1:12" ht="30" x14ac:dyDescent="0.25">
      <c r="A12" s="2">
        <v>2</v>
      </c>
      <c r="B12" s="3" t="s">
        <v>66</v>
      </c>
      <c r="C12" s="267"/>
      <c r="D12" s="2">
        <v>200</v>
      </c>
      <c r="E12" s="5">
        <v>15</v>
      </c>
      <c r="F12" s="5">
        <f t="shared" ref="F12:F16" si="1">SUM(D12*E12)</f>
        <v>3000</v>
      </c>
    </row>
    <row r="13" spans="1:12" x14ac:dyDescent="0.25">
      <c r="A13" s="2">
        <v>3</v>
      </c>
      <c r="B13" s="3" t="s">
        <v>67</v>
      </c>
      <c r="C13" s="267"/>
      <c r="D13" s="2">
        <v>50</v>
      </c>
      <c r="E13" s="5">
        <v>10</v>
      </c>
      <c r="F13" s="5">
        <f t="shared" si="1"/>
        <v>500</v>
      </c>
    </row>
    <row r="14" spans="1:12" ht="30" x14ac:dyDescent="0.25">
      <c r="A14" s="2">
        <v>4</v>
      </c>
      <c r="B14" s="3" t="s">
        <v>68</v>
      </c>
      <c r="C14" s="267"/>
      <c r="D14" s="2">
        <v>40</v>
      </c>
      <c r="E14" s="5">
        <v>70</v>
      </c>
      <c r="F14" s="5">
        <f t="shared" si="1"/>
        <v>2800</v>
      </c>
    </row>
    <row r="15" spans="1:12" x14ac:dyDescent="0.25">
      <c r="A15" s="2">
        <v>5</v>
      </c>
      <c r="B15" s="3" t="s">
        <v>13</v>
      </c>
      <c r="C15" s="267"/>
      <c r="D15" s="2">
        <v>25</v>
      </c>
      <c r="E15" s="5">
        <v>10</v>
      </c>
      <c r="F15" s="5">
        <f t="shared" si="1"/>
        <v>250</v>
      </c>
    </row>
    <row r="16" spans="1:12" x14ac:dyDescent="0.25">
      <c r="A16" s="2">
        <v>6</v>
      </c>
      <c r="B16" s="3" t="s">
        <v>69</v>
      </c>
      <c r="C16" s="268"/>
      <c r="D16" s="2">
        <v>100</v>
      </c>
      <c r="E16" s="5">
        <v>81</v>
      </c>
      <c r="F16" s="5">
        <f t="shared" si="1"/>
        <v>8100</v>
      </c>
    </row>
    <row r="17" spans="1:6" x14ac:dyDescent="0.25">
      <c r="A17" s="149"/>
      <c r="B17" s="150" t="s">
        <v>5</v>
      </c>
      <c r="C17" s="151"/>
      <c r="D17" s="149"/>
      <c r="E17" s="149"/>
      <c r="F17" s="152">
        <f>SUM(F11:F16)</f>
        <v>17800</v>
      </c>
    </row>
    <row r="18" spans="1:6" ht="18.75" x14ac:dyDescent="0.3">
      <c r="A18" s="240" t="s">
        <v>10</v>
      </c>
      <c r="B18" s="240"/>
      <c r="C18" s="240"/>
      <c r="D18" s="240"/>
      <c r="E18" s="240"/>
      <c r="F18" s="240"/>
    </row>
    <row r="19" spans="1:6" ht="30" x14ac:dyDescent="0.25">
      <c r="A19" s="1" t="s">
        <v>0</v>
      </c>
      <c r="B19" s="1" t="s">
        <v>1</v>
      </c>
      <c r="C19" s="1" t="s">
        <v>7</v>
      </c>
      <c r="D19" s="1" t="s">
        <v>2</v>
      </c>
      <c r="E19" s="1" t="s">
        <v>3</v>
      </c>
      <c r="F19" s="1" t="s">
        <v>4</v>
      </c>
    </row>
    <row r="20" spans="1:6" ht="75" customHeight="1" x14ac:dyDescent="0.25">
      <c r="A20" s="17">
        <v>1</v>
      </c>
      <c r="B20" s="3" t="s">
        <v>70</v>
      </c>
      <c r="C20" s="272" t="s">
        <v>71</v>
      </c>
      <c r="D20" s="17">
        <v>315</v>
      </c>
      <c r="E20" s="128">
        <v>8</v>
      </c>
      <c r="F20" s="128">
        <f>SUM(D20*E20)</f>
        <v>2520</v>
      </c>
    </row>
    <row r="21" spans="1:6" ht="30" x14ac:dyDescent="0.25">
      <c r="A21" s="17">
        <v>2</v>
      </c>
      <c r="B21" s="3" t="s">
        <v>72</v>
      </c>
      <c r="C21" s="273"/>
      <c r="D21" s="17">
        <v>6</v>
      </c>
      <c r="E21" s="128">
        <v>270</v>
      </c>
      <c r="F21" s="128">
        <f t="shared" ref="F21:F39" si="2">SUM(D21*E21)</f>
        <v>1620</v>
      </c>
    </row>
    <row r="22" spans="1:6" x14ac:dyDescent="0.25">
      <c r="A22" s="17">
        <v>3</v>
      </c>
      <c r="B22" s="3" t="s">
        <v>73</v>
      </c>
      <c r="C22" s="266" t="s">
        <v>74</v>
      </c>
      <c r="D22" s="17">
        <v>2</v>
      </c>
      <c r="E22" s="128">
        <v>1000</v>
      </c>
      <c r="F22" s="128">
        <f t="shared" si="2"/>
        <v>2000</v>
      </c>
    </row>
    <row r="23" spans="1:6" ht="30" x14ac:dyDescent="0.25">
      <c r="A23" s="17">
        <v>4</v>
      </c>
      <c r="B23" s="3" t="s">
        <v>75</v>
      </c>
      <c r="C23" s="267"/>
      <c r="D23" s="17">
        <v>6</v>
      </c>
      <c r="E23" s="128">
        <v>60</v>
      </c>
      <c r="F23" s="128">
        <f t="shared" si="2"/>
        <v>360</v>
      </c>
    </row>
    <row r="24" spans="1:6" ht="30" x14ac:dyDescent="0.25">
      <c r="A24" s="17">
        <v>5</v>
      </c>
      <c r="B24" s="3" t="s">
        <v>76</v>
      </c>
      <c r="C24" s="267"/>
      <c r="D24" s="17">
        <v>2</v>
      </c>
      <c r="E24" s="128">
        <v>50</v>
      </c>
      <c r="F24" s="128">
        <f t="shared" si="2"/>
        <v>100</v>
      </c>
    </row>
    <row r="25" spans="1:6" x14ac:dyDescent="0.25">
      <c r="A25" s="17">
        <v>6</v>
      </c>
      <c r="B25" s="3" t="s">
        <v>290</v>
      </c>
      <c r="C25" s="267"/>
      <c r="D25" s="17">
        <v>1</v>
      </c>
      <c r="E25" s="128">
        <v>450</v>
      </c>
      <c r="F25" s="128">
        <f t="shared" si="2"/>
        <v>450</v>
      </c>
    </row>
    <row r="26" spans="1:6" ht="30" x14ac:dyDescent="0.25">
      <c r="A26" s="17">
        <v>7</v>
      </c>
      <c r="B26" s="3" t="s">
        <v>78</v>
      </c>
      <c r="C26" s="267"/>
      <c r="D26" s="17">
        <v>14</v>
      </c>
      <c r="E26" s="128">
        <v>60</v>
      </c>
      <c r="F26" s="128">
        <f t="shared" si="2"/>
        <v>840</v>
      </c>
    </row>
    <row r="27" spans="1:6" x14ac:dyDescent="0.25">
      <c r="A27" s="17">
        <v>8</v>
      </c>
      <c r="B27" s="3" t="s">
        <v>79</v>
      </c>
      <c r="C27" s="267"/>
      <c r="D27" s="17">
        <v>14</v>
      </c>
      <c r="E27" s="128">
        <v>22.99</v>
      </c>
      <c r="F27" s="128">
        <f t="shared" si="2"/>
        <v>321.85999999999996</v>
      </c>
    </row>
    <row r="28" spans="1:6" ht="30" x14ac:dyDescent="0.25">
      <c r="A28" s="17">
        <v>9</v>
      </c>
      <c r="B28" s="3" t="s">
        <v>80</v>
      </c>
      <c r="C28" s="267"/>
      <c r="D28" s="17">
        <v>100</v>
      </c>
      <c r="E28" s="128">
        <v>3</v>
      </c>
      <c r="F28" s="128">
        <f t="shared" si="2"/>
        <v>300</v>
      </c>
    </row>
    <row r="29" spans="1:6" ht="30" x14ac:dyDescent="0.25">
      <c r="A29" s="17">
        <v>10</v>
      </c>
      <c r="B29" s="3" t="s">
        <v>81</v>
      </c>
      <c r="C29" s="267"/>
      <c r="D29" s="17">
        <v>50</v>
      </c>
      <c r="E29" s="128">
        <v>3</v>
      </c>
      <c r="F29" s="128">
        <f t="shared" si="2"/>
        <v>150</v>
      </c>
    </row>
    <row r="30" spans="1:6" x14ac:dyDescent="0.25">
      <c r="A30" s="17">
        <v>11</v>
      </c>
      <c r="B30" s="3" t="s">
        <v>82</v>
      </c>
      <c r="C30" s="268"/>
      <c r="D30" s="17">
        <v>5</v>
      </c>
      <c r="E30" s="128">
        <v>66.900000000000006</v>
      </c>
      <c r="F30" s="128">
        <f t="shared" si="2"/>
        <v>334.5</v>
      </c>
    </row>
    <row r="31" spans="1:6" ht="45" customHeight="1" x14ac:dyDescent="0.25">
      <c r="A31" s="17">
        <v>12</v>
      </c>
      <c r="B31" s="3" t="s">
        <v>15</v>
      </c>
      <c r="C31" s="266" t="s">
        <v>83</v>
      </c>
      <c r="D31" s="17">
        <v>400</v>
      </c>
      <c r="E31" s="128">
        <v>40</v>
      </c>
      <c r="F31" s="128">
        <f t="shared" si="2"/>
        <v>16000</v>
      </c>
    </row>
    <row r="32" spans="1:6" x14ac:dyDescent="0.25">
      <c r="A32" s="17">
        <v>13</v>
      </c>
      <c r="B32" s="3" t="s">
        <v>84</v>
      </c>
      <c r="C32" s="267"/>
      <c r="D32" s="17">
        <v>10</v>
      </c>
      <c r="E32" s="128">
        <v>980</v>
      </c>
      <c r="F32" s="128">
        <f t="shared" si="2"/>
        <v>9800</v>
      </c>
    </row>
    <row r="33" spans="1:6" x14ac:dyDescent="0.25">
      <c r="A33" s="17">
        <v>14</v>
      </c>
      <c r="B33" s="3" t="s">
        <v>85</v>
      </c>
      <c r="C33" s="267"/>
      <c r="D33" s="17">
        <v>250</v>
      </c>
      <c r="E33" s="128">
        <v>180</v>
      </c>
      <c r="F33" s="128">
        <f t="shared" si="2"/>
        <v>45000</v>
      </c>
    </row>
    <row r="34" spans="1:6" ht="30" x14ac:dyDescent="0.25">
      <c r="A34" s="17">
        <v>15</v>
      </c>
      <c r="B34" s="3" t="s">
        <v>291</v>
      </c>
      <c r="C34" s="267"/>
      <c r="D34" s="17">
        <v>10</v>
      </c>
      <c r="E34" s="128">
        <v>291.66000000000003</v>
      </c>
      <c r="F34" s="128">
        <f t="shared" si="2"/>
        <v>2916.6000000000004</v>
      </c>
    </row>
    <row r="35" spans="1:6" ht="30" x14ac:dyDescent="0.25">
      <c r="A35" s="17">
        <v>16</v>
      </c>
      <c r="B35" s="3" t="s">
        <v>291</v>
      </c>
      <c r="C35" s="267"/>
      <c r="D35" s="17">
        <v>60</v>
      </c>
      <c r="E35" s="128">
        <v>268.33</v>
      </c>
      <c r="F35" s="128">
        <f t="shared" si="2"/>
        <v>16099.8</v>
      </c>
    </row>
    <row r="36" spans="1:6" x14ac:dyDescent="0.25">
      <c r="A36" s="17">
        <v>17</v>
      </c>
      <c r="B36" s="3" t="s">
        <v>292</v>
      </c>
      <c r="C36" s="267"/>
      <c r="D36" s="17">
        <v>80</v>
      </c>
      <c r="E36" s="128">
        <v>450</v>
      </c>
      <c r="F36" s="128">
        <f t="shared" si="2"/>
        <v>36000</v>
      </c>
    </row>
    <row r="37" spans="1:6" x14ac:dyDescent="0.25">
      <c r="A37" s="17">
        <v>18</v>
      </c>
      <c r="B37" s="3" t="s">
        <v>293</v>
      </c>
      <c r="C37" s="268"/>
      <c r="D37" s="17">
        <v>40</v>
      </c>
      <c r="E37" s="128">
        <v>510</v>
      </c>
      <c r="F37" s="128">
        <f t="shared" si="2"/>
        <v>20400</v>
      </c>
    </row>
    <row r="38" spans="1:6" ht="45" x14ac:dyDescent="0.25">
      <c r="A38" s="17">
        <v>19</v>
      </c>
      <c r="B38" s="3" t="s">
        <v>294</v>
      </c>
      <c r="C38" s="17" t="s">
        <v>295</v>
      </c>
      <c r="D38" s="17">
        <v>2</v>
      </c>
      <c r="E38" s="128">
        <v>2000</v>
      </c>
      <c r="F38" s="128">
        <f t="shared" si="2"/>
        <v>4000</v>
      </c>
    </row>
    <row r="39" spans="1:6" ht="60" x14ac:dyDescent="0.25">
      <c r="A39" s="17">
        <v>20</v>
      </c>
      <c r="B39" s="3" t="s">
        <v>296</v>
      </c>
      <c r="C39" s="17" t="s">
        <v>297</v>
      </c>
      <c r="D39" s="17">
        <v>120</v>
      </c>
      <c r="E39" s="128">
        <v>8</v>
      </c>
      <c r="F39" s="128">
        <f t="shared" si="2"/>
        <v>960</v>
      </c>
    </row>
    <row r="40" spans="1:6" x14ac:dyDescent="0.25">
      <c r="A40" s="149"/>
      <c r="B40" s="150" t="s">
        <v>5</v>
      </c>
      <c r="C40" s="151"/>
      <c r="D40" s="149"/>
      <c r="E40" s="149"/>
      <c r="F40" s="152">
        <f>SUM(F20:F39)</f>
        <v>160172.76</v>
      </c>
    </row>
    <row r="41" spans="1:6" ht="18.75" x14ac:dyDescent="0.3">
      <c r="A41" s="240" t="s">
        <v>567</v>
      </c>
      <c r="B41" s="240"/>
      <c r="C41" s="240"/>
      <c r="D41" s="240"/>
      <c r="E41" s="240"/>
      <c r="F41" s="240"/>
    </row>
    <row r="42" spans="1:6" ht="30" x14ac:dyDescent="0.25">
      <c r="A42" s="1" t="s">
        <v>0</v>
      </c>
      <c r="B42" s="1" t="s">
        <v>1</v>
      </c>
      <c r="C42" s="1" t="s">
        <v>7</v>
      </c>
      <c r="D42" s="1" t="s">
        <v>2</v>
      </c>
      <c r="E42" s="1" t="s">
        <v>3</v>
      </c>
      <c r="F42" s="1" t="s">
        <v>4</v>
      </c>
    </row>
    <row r="43" spans="1:6" ht="60" x14ac:dyDescent="0.25">
      <c r="A43" s="17">
        <v>1</v>
      </c>
      <c r="B43" s="127" t="s">
        <v>300</v>
      </c>
      <c r="C43" s="17" t="s">
        <v>560</v>
      </c>
      <c r="D43" s="17">
        <v>20520.189999999999</v>
      </c>
      <c r="E43" s="17">
        <v>1</v>
      </c>
      <c r="F43" s="17">
        <v>20520.189999999999</v>
      </c>
    </row>
    <row r="44" spans="1:6" x14ac:dyDescent="0.25">
      <c r="A44" s="149"/>
      <c r="B44" s="150" t="s">
        <v>5</v>
      </c>
      <c r="C44" s="151"/>
      <c r="D44" s="149"/>
      <c r="E44" s="149"/>
      <c r="F44" s="152">
        <f>SUM(F43)</f>
        <v>20520.189999999999</v>
      </c>
    </row>
    <row r="45" spans="1:6" ht="36.75" customHeight="1" x14ac:dyDescent="0.25">
      <c r="A45" s="264" t="s">
        <v>568</v>
      </c>
      <c r="B45" s="264"/>
      <c r="C45" s="264"/>
      <c r="D45" s="264"/>
      <c r="E45" s="264"/>
      <c r="F45" s="264"/>
    </row>
    <row r="46" spans="1:6" ht="30" x14ac:dyDescent="0.25">
      <c r="A46" s="1" t="s">
        <v>0</v>
      </c>
      <c r="B46" s="1" t="s">
        <v>1</v>
      </c>
      <c r="C46" s="1" t="s">
        <v>7</v>
      </c>
      <c r="D46" s="1" t="s">
        <v>2</v>
      </c>
      <c r="E46" s="1" t="s">
        <v>3</v>
      </c>
      <c r="F46" s="1" t="s">
        <v>4</v>
      </c>
    </row>
    <row r="47" spans="1:6" x14ac:dyDescent="0.25">
      <c r="A47" s="2"/>
      <c r="B47" s="3"/>
      <c r="C47" s="4"/>
      <c r="D47" s="2"/>
      <c r="E47" s="2"/>
      <c r="F47" s="2"/>
    </row>
    <row r="48" spans="1:6" x14ac:dyDescent="0.25">
      <c r="A48" s="149"/>
      <c r="B48" s="150" t="s">
        <v>5</v>
      </c>
      <c r="C48" s="151"/>
      <c r="D48" s="149"/>
      <c r="E48" s="149"/>
      <c r="F48" s="152">
        <f>SUM(F47:F47)</f>
        <v>0</v>
      </c>
    </row>
    <row r="49" spans="1:6" ht="18.75" x14ac:dyDescent="0.3">
      <c r="A49" s="240" t="s">
        <v>303</v>
      </c>
      <c r="B49" s="240"/>
      <c r="C49" s="240"/>
      <c r="D49" s="240"/>
      <c r="E49" s="240"/>
      <c r="F49" s="240"/>
    </row>
    <row r="50" spans="1:6" ht="30" x14ac:dyDescent="0.25">
      <c r="A50" s="1" t="s">
        <v>0</v>
      </c>
      <c r="B50" s="1" t="s">
        <v>1</v>
      </c>
      <c r="C50" s="1" t="s">
        <v>7</v>
      </c>
      <c r="D50" s="1" t="s">
        <v>2</v>
      </c>
      <c r="E50" s="1" t="s">
        <v>3</v>
      </c>
      <c r="F50" s="1" t="s">
        <v>4</v>
      </c>
    </row>
    <row r="51" spans="1:6" ht="60" x14ac:dyDescent="0.25">
      <c r="A51" s="2">
        <v>1</v>
      </c>
      <c r="B51" s="3" t="s">
        <v>304</v>
      </c>
      <c r="C51" s="269" t="s">
        <v>305</v>
      </c>
      <c r="D51" s="2">
        <v>50</v>
      </c>
      <c r="E51" s="5">
        <v>65</v>
      </c>
      <c r="F51" s="5">
        <f>SUM(D51*E51)</f>
        <v>3250</v>
      </c>
    </row>
    <row r="52" spans="1:6" ht="60" x14ac:dyDescent="0.25">
      <c r="A52" s="2">
        <v>2</v>
      </c>
      <c r="B52" s="3" t="s">
        <v>304</v>
      </c>
      <c r="C52" s="270"/>
      <c r="D52" s="2">
        <v>80</v>
      </c>
      <c r="E52" s="5">
        <v>60</v>
      </c>
      <c r="F52" s="5">
        <f t="shared" ref="F52:F55" si="3">SUM(D52*E52)</f>
        <v>4800</v>
      </c>
    </row>
    <row r="53" spans="1:6" ht="45" x14ac:dyDescent="0.25">
      <c r="A53" s="2">
        <v>3</v>
      </c>
      <c r="B53" s="3" t="s">
        <v>306</v>
      </c>
      <c r="C53" s="271"/>
      <c r="D53" s="2">
        <v>5</v>
      </c>
      <c r="E53" s="5">
        <v>600</v>
      </c>
      <c r="F53" s="5">
        <f t="shared" si="3"/>
        <v>3000</v>
      </c>
    </row>
    <row r="54" spans="1:6" x14ac:dyDescent="0.25">
      <c r="A54" s="2">
        <v>4</v>
      </c>
      <c r="B54" s="3" t="s">
        <v>307</v>
      </c>
      <c r="C54" s="269" t="s">
        <v>308</v>
      </c>
      <c r="D54" s="2">
        <v>10</v>
      </c>
      <c r="E54" s="5">
        <v>144.99600000000001</v>
      </c>
      <c r="F54" s="5">
        <f t="shared" si="3"/>
        <v>1449.96</v>
      </c>
    </row>
    <row r="55" spans="1:6" ht="60" x14ac:dyDescent="0.25">
      <c r="A55" s="2">
        <v>5</v>
      </c>
      <c r="B55" s="3" t="s">
        <v>309</v>
      </c>
      <c r="C55" s="271"/>
      <c r="D55" s="2">
        <v>10</v>
      </c>
      <c r="E55" s="5">
        <v>320.005</v>
      </c>
      <c r="F55" s="5">
        <f t="shared" si="3"/>
        <v>3200.05</v>
      </c>
    </row>
    <row r="56" spans="1:6" x14ac:dyDescent="0.25">
      <c r="A56" s="149"/>
      <c r="B56" s="150" t="s">
        <v>5</v>
      </c>
      <c r="C56" s="151"/>
      <c r="D56" s="149"/>
      <c r="E56" s="149"/>
      <c r="F56" s="152">
        <f>SUM(F51:F55)</f>
        <v>15700.009999999998</v>
      </c>
    </row>
    <row r="58" spans="1:6" x14ac:dyDescent="0.25">
      <c r="A58" s="147"/>
      <c r="B58" s="147" t="s">
        <v>5</v>
      </c>
      <c r="C58" s="147"/>
      <c r="D58" s="147"/>
      <c r="E58" s="147"/>
      <c r="F58" s="146">
        <f>SUM(F8+F17+F40+F44+F48+F56)</f>
        <v>306392.96000000002</v>
      </c>
    </row>
    <row r="59" spans="1:6" x14ac:dyDescent="0.25">
      <c r="F59" s="38"/>
    </row>
  </sheetData>
  <mergeCells count="15">
    <mergeCell ref="A45:F45"/>
    <mergeCell ref="A49:F49"/>
    <mergeCell ref="C51:C53"/>
    <mergeCell ref="C54:C55"/>
    <mergeCell ref="A18:F18"/>
    <mergeCell ref="C20:C21"/>
    <mergeCell ref="C22:C30"/>
    <mergeCell ref="C31:C37"/>
    <mergeCell ref="A41:F41"/>
    <mergeCell ref="C11:C16"/>
    <mergeCell ref="C6:C7"/>
    <mergeCell ref="A1:F1"/>
    <mergeCell ref="A2:F2"/>
    <mergeCell ref="A3:F3"/>
    <mergeCell ref="A9:F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5" workbookViewId="0">
      <selection activeCell="D5" sqref="D5"/>
    </sheetView>
  </sheetViews>
  <sheetFormatPr defaultRowHeight="15" x14ac:dyDescent="0.25"/>
  <cols>
    <col min="1" max="1" width="7.28515625" style="19" customWidth="1"/>
    <col min="2" max="2" width="27.140625" style="19" customWidth="1"/>
    <col min="3" max="3" width="25.5703125" style="19" customWidth="1"/>
    <col min="4" max="4" width="19" style="19" customWidth="1"/>
    <col min="5" max="5" width="19.140625" style="19" customWidth="1"/>
    <col min="6" max="6" width="21.7109375" style="19" customWidth="1"/>
    <col min="7" max="16384" width="9.140625" style="19"/>
  </cols>
  <sheetData>
    <row r="1" spans="1:12" ht="39" customHeight="1" x14ac:dyDescent="0.25">
      <c r="A1" s="275" t="s">
        <v>446</v>
      </c>
      <c r="B1" s="275"/>
      <c r="C1" s="275"/>
      <c r="D1" s="275"/>
      <c r="E1" s="275"/>
      <c r="F1" s="275"/>
      <c r="G1" s="18"/>
      <c r="H1" s="18"/>
      <c r="I1" s="18"/>
      <c r="J1" s="18"/>
      <c r="K1" s="18"/>
      <c r="L1" s="18"/>
    </row>
    <row r="2" spans="1:12" x14ac:dyDescent="0.25">
      <c r="A2" s="276" t="s">
        <v>8</v>
      </c>
      <c r="B2" s="276"/>
      <c r="C2" s="276"/>
      <c r="D2" s="276"/>
      <c r="E2" s="276"/>
      <c r="F2" s="276"/>
    </row>
    <row r="3" spans="1:12" ht="18.75" x14ac:dyDescent="0.3">
      <c r="A3" s="277" t="s">
        <v>6</v>
      </c>
      <c r="B3" s="277"/>
      <c r="C3" s="277"/>
      <c r="D3" s="277"/>
      <c r="E3" s="277"/>
      <c r="F3" s="277"/>
    </row>
    <row r="4" spans="1:12" ht="30" x14ac:dyDescent="0.25">
      <c r="A4" s="174" t="s">
        <v>0</v>
      </c>
      <c r="B4" s="174" t="s">
        <v>1</v>
      </c>
      <c r="C4" s="174" t="s">
        <v>7</v>
      </c>
      <c r="D4" s="174" t="s">
        <v>2</v>
      </c>
      <c r="E4" s="174" t="s">
        <v>3</v>
      </c>
      <c r="F4" s="174" t="s">
        <v>4</v>
      </c>
    </row>
    <row r="5" spans="1:12" ht="45" x14ac:dyDescent="0.25">
      <c r="A5" s="175">
        <v>1</v>
      </c>
      <c r="B5" s="176" t="s">
        <v>447</v>
      </c>
      <c r="C5" s="279" t="s">
        <v>553</v>
      </c>
      <c r="D5" s="177">
        <v>7</v>
      </c>
      <c r="E5" s="178">
        <v>1350</v>
      </c>
      <c r="F5" s="178">
        <f>SUM(D5*E5)</f>
        <v>9450</v>
      </c>
    </row>
    <row r="6" spans="1:12" x14ac:dyDescent="0.25">
      <c r="A6" s="175">
        <v>2</v>
      </c>
      <c r="B6" s="176" t="s">
        <v>448</v>
      </c>
      <c r="C6" s="279"/>
      <c r="D6" s="177">
        <v>300</v>
      </c>
      <c r="E6" s="178">
        <v>400</v>
      </c>
      <c r="F6" s="178">
        <f>SUM(D6*E6)</f>
        <v>120000</v>
      </c>
    </row>
    <row r="7" spans="1:12" x14ac:dyDescent="0.25">
      <c r="A7" s="179"/>
      <c r="B7" s="180" t="s">
        <v>5</v>
      </c>
      <c r="C7" s="181"/>
      <c r="D7" s="179"/>
      <c r="E7" s="179"/>
      <c r="F7" s="182">
        <f>SUM(F5:F6)</f>
        <v>129450</v>
      </c>
    </row>
    <row r="8" spans="1:12" ht="18.75" x14ac:dyDescent="0.3">
      <c r="A8" s="278" t="s">
        <v>9</v>
      </c>
      <c r="B8" s="278"/>
      <c r="C8" s="278"/>
      <c r="D8" s="278"/>
      <c r="E8" s="278"/>
      <c r="F8" s="278"/>
    </row>
    <row r="9" spans="1:12" ht="30" x14ac:dyDescent="0.25">
      <c r="A9" s="20" t="s">
        <v>0</v>
      </c>
      <c r="B9" s="20" t="s">
        <v>1</v>
      </c>
      <c r="C9" s="20" t="s">
        <v>7</v>
      </c>
      <c r="D9" s="20" t="s">
        <v>2</v>
      </c>
      <c r="E9" s="20" t="s">
        <v>3</v>
      </c>
      <c r="F9" s="20" t="s">
        <v>4</v>
      </c>
    </row>
    <row r="10" spans="1:12" x14ac:dyDescent="0.25">
      <c r="A10" s="23"/>
      <c r="B10" s="22"/>
      <c r="C10" s="24"/>
      <c r="D10" s="23"/>
      <c r="E10" s="23"/>
      <c r="F10" s="23"/>
    </row>
    <row r="11" spans="1:12" x14ac:dyDescent="0.25">
      <c r="A11" s="167"/>
      <c r="B11" s="168" t="s">
        <v>5</v>
      </c>
      <c r="C11" s="169"/>
      <c r="D11" s="167"/>
      <c r="E11" s="167"/>
      <c r="F11" s="170">
        <f>SUM(F10:F10)</f>
        <v>0</v>
      </c>
    </row>
    <row r="12" spans="1:12" ht="18.75" x14ac:dyDescent="0.3">
      <c r="A12" s="274" t="s">
        <v>10</v>
      </c>
      <c r="B12" s="274"/>
      <c r="C12" s="274"/>
      <c r="D12" s="274"/>
      <c r="E12" s="274"/>
      <c r="F12" s="274"/>
    </row>
    <row r="13" spans="1:12" ht="30" x14ac:dyDescent="0.25">
      <c r="A13" s="20" t="s">
        <v>0</v>
      </c>
      <c r="B13" s="20" t="s">
        <v>1</v>
      </c>
      <c r="C13" s="20" t="s">
        <v>7</v>
      </c>
      <c r="D13" s="20" t="s">
        <v>2</v>
      </c>
      <c r="E13" s="20" t="s">
        <v>3</v>
      </c>
      <c r="F13" s="20" t="s">
        <v>4</v>
      </c>
    </row>
    <row r="14" spans="1:12" ht="45" x14ac:dyDescent="0.25">
      <c r="A14" s="23">
        <v>1</v>
      </c>
      <c r="B14" s="22" t="s">
        <v>91</v>
      </c>
      <c r="C14" s="171" t="s">
        <v>92</v>
      </c>
      <c r="D14" s="21">
        <v>200</v>
      </c>
      <c r="E14" s="39">
        <v>40</v>
      </c>
      <c r="F14" s="39">
        <f>SUM(D14*E14)</f>
        <v>8000</v>
      </c>
    </row>
    <row r="15" spans="1:12" ht="45" x14ac:dyDescent="0.25">
      <c r="A15" s="23">
        <v>2</v>
      </c>
      <c r="B15" s="22" t="s">
        <v>93</v>
      </c>
      <c r="C15" s="171" t="s">
        <v>92</v>
      </c>
      <c r="D15" s="21">
        <v>20</v>
      </c>
      <c r="E15" s="39">
        <v>1000</v>
      </c>
      <c r="F15" s="39">
        <f t="shared" ref="F15:F26" si="0">SUM(D15*E15)</f>
        <v>20000</v>
      </c>
    </row>
    <row r="16" spans="1:12" ht="45" x14ac:dyDescent="0.25">
      <c r="A16" s="23">
        <v>3</v>
      </c>
      <c r="B16" s="22" t="s">
        <v>94</v>
      </c>
      <c r="C16" s="171" t="s">
        <v>92</v>
      </c>
      <c r="D16" s="21">
        <v>20</v>
      </c>
      <c r="E16" s="39">
        <v>450</v>
      </c>
      <c r="F16" s="39">
        <f t="shared" si="0"/>
        <v>9000</v>
      </c>
    </row>
    <row r="17" spans="1:6" ht="45" x14ac:dyDescent="0.25">
      <c r="A17" s="23">
        <v>4</v>
      </c>
      <c r="B17" s="22" t="s">
        <v>95</v>
      </c>
      <c r="C17" s="171" t="s">
        <v>92</v>
      </c>
      <c r="D17" s="21">
        <v>1</v>
      </c>
      <c r="E17" s="39">
        <v>3428.53</v>
      </c>
      <c r="F17" s="39">
        <f t="shared" si="0"/>
        <v>3428.53</v>
      </c>
    </row>
    <row r="18" spans="1:6" ht="45" x14ac:dyDescent="0.25">
      <c r="A18" s="23">
        <v>5</v>
      </c>
      <c r="B18" s="22" t="s">
        <v>96</v>
      </c>
      <c r="C18" s="171" t="s">
        <v>92</v>
      </c>
      <c r="D18" s="21">
        <v>100</v>
      </c>
      <c r="E18" s="39">
        <v>157.5</v>
      </c>
      <c r="F18" s="39">
        <f t="shared" si="0"/>
        <v>15750</v>
      </c>
    </row>
    <row r="19" spans="1:6" ht="45" x14ac:dyDescent="0.25">
      <c r="A19" s="23">
        <v>6</v>
      </c>
      <c r="B19" s="22" t="s">
        <v>97</v>
      </c>
      <c r="C19" s="171" t="s">
        <v>92</v>
      </c>
      <c r="D19" s="21">
        <v>10</v>
      </c>
      <c r="E19" s="39">
        <v>930</v>
      </c>
      <c r="F19" s="39">
        <f t="shared" si="0"/>
        <v>9300</v>
      </c>
    </row>
    <row r="20" spans="1:6" ht="45" x14ac:dyDescent="0.25">
      <c r="A20" s="23">
        <v>7</v>
      </c>
      <c r="B20" s="22" t="s">
        <v>98</v>
      </c>
      <c r="C20" s="171" t="s">
        <v>92</v>
      </c>
      <c r="D20" s="21">
        <v>100</v>
      </c>
      <c r="E20" s="39">
        <v>180</v>
      </c>
      <c r="F20" s="39">
        <f t="shared" si="0"/>
        <v>18000</v>
      </c>
    </row>
    <row r="21" spans="1:6" ht="45" x14ac:dyDescent="0.25">
      <c r="A21" s="23">
        <v>8</v>
      </c>
      <c r="B21" s="22" t="s">
        <v>51</v>
      </c>
      <c r="C21" s="171" t="s">
        <v>92</v>
      </c>
      <c r="D21" s="21">
        <v>50</v>
      </c>
      <c r="E21" s="39">
        <v>10</v>
      </c>
      <c r="F21" s="39">
        <f t="shared" si="0"/>
        <v>500</v>
      </c>
    </row>
    <row r="22" spans="1:6" ht="45" x14ac:dyDescent="0.25">
      <c r="A22" s="23">
        <v>9</v>
      </c>
      <c r="B22" s="22" t="s">
        <v>99</v>
      </c>
      <c r="C22" s="171" t="s">
        <v>92</v>
      </c>
      <c r="D22" s="21">
        <v>50</v>
      </c>
      <c r="E22" s="39">
        <v>360</v>
      </c>
      <c r="F22" s="39">
        <f t="shared" si="0"/>
        <v>18000</v>
      </c>
    </row>
    <row r="23" spans="1:6" ht="45" x14ac:dyDescent="0.25">
      <c r="A23" s="23">
        <v>10</v>
      </c>
      <c r="B23" s="22" t="s">
        <v>100</v>
      </c>
      <c r="C23" s="171" t="s">
        <v>92</v>
      </c>
      <c r="D23" s="21">
        <v>50</v>
      </c>
      <c r="E23" s="39">
        <v>450</v>
      </c>
      <c r="F23" s="39">
        <f t="shared" si="0"/>
        <v>22500</v>
      </c>
    </row>
    <row r="24" spans="1:6" ht="75" x14ac:dyDescent="0.25">
      <c r="A24" s="23">
        <v>11</v>
      </c>
      <c r="B24" s="22" t="s">
        <v>101</v>
      </c>
      <c r="C24" s="171" t="s">
        <v>92</v>
      </c>
      <c r="D24" s="21">
        <v>1</v>
      </c>
      <c r="E24" s="39">
        <v>10124.99</v>
      </c>
      <c r="F24" s="39">
        <f t="shared" si="0"/>
        <v>10124.99</v>
      </c>
    </row>
    <row r="25" spans="1:6" ht="75" x14ac:dyDescent="0.25">
      <c r="A25" s="23">
        <v>12</v>
      </c>
      <c r="B25" s="22" t="s">
        <v>101</v>
      </c>
      <c r="C25" s="171" t="s">
        <v>92</v>
      </c>
      <c r="D25" s="21">
        <v>1</v>
      </c>
      <c r="E25" s="39">
        <v>10124.99</v>
      </c>
      <c r="F25" s="39">
        <f t="shared" si="0"/>
        <v>10124.99</v>
      </c>
    </row>
    <row r="26" spans="1:6" ht="45" x14ac:dyDescent="0.25">
      <c r="A26" s="23">
        <v>13</v>
      </c>
      <c r="B26" s="22" t="s">
        <v>102</v>
      </c>
      <c r="C26" s="171" t="s">
        <v>92</v>
      </c>
      <c r="D26" s="21">
        <v>30</v>
      </c>
      <c r="E26" s="39">
        <v>291.66000000000003</v>
      </c>
      <c r="F26" s="39">
        <f t="shared" si="0"/>
        <v>8749.8000000000011</v>
      </c>
    </row>
    <row r="27" spans="1:6" x14ac:dyDescent="0.25">
      <c r="A27" s="167"/>
      <c r="B27" s="168" t="s">
        <v>5</v>
      </c>
      <c r="C27" s="169"/>
      <c r="D27" s="167"/>
      <c r="E27" s="167"/>
      <c r="F27" s="170">
        <f>SUM(F14:F26)</f>
        <v>153478.30999999997</v>
      </c>
    </row>
    <row r="28" spans="1:6" ht="18.75" x14ac:dyDescent="0.3">
      <c r="A28" s="274" t="s">
        <v>558</v>
      </c>
      <c r="B28" s="274"/>
      <c r="C28" s="274"/>
      <c r="D28" s="274"/>
      <c r="E28" s="274"/>
      <c r="F28" s="274"/>
    </row>
    <row r="29" spans="1:6" ht="30" x14ac:dyDescent="0.25">
      <c r="A29" s="20" t="s">
        <v>0</v>
      </c>
      <c r="B29" s="20" t="s">
        <v>1</v>
      </c>
      <c r="C29" s="20" t="s">
        <v>7</v>
      </c>
      <c r="D29" s="20" t="s">
        <v>2</v>
      </c>
      <c r="E29" s="20" t="s">
        <v>3</v>
      </c>
      <c r="F29" s="20" t="s">
        <v>4</v>
      </c>
    </row>
    <row r="30" spans="1:6" x14ac:dyDescent="0.25">
      <c r="A30" s="23"/>
      <c r="B30" s="22"/>
      <c r="C30" s="24"/>
      <c r="D30" s="23"/>
      <c r="E30" s="23"/>
      <c r="F30" s="23"/>
    </row>
    <row r="31" spans="1:6" x14ac:dyDescent="0.25">
      <c r="A31" s="167"/>
      <c r="B31" s="168" t="s">
        <v>5</v>
      </c>
      <c r="C31" s="169"/>
      <c r="D31" s="167"/>
      <c r="E31" s="167"/>
      <c r="F31" s="170">
        <f>SUM(F30:F30)</f>
        <v>0</v>
      </c>
    </row>
    <row r="32" spans="1:6" ht="18.75" x14ac:dyDescent="0.3">
      <c r="A32" s="274" t="s">
        <v>12</v>
      </c>
      <c r="B32" s="274"/>
      <c r="C32" s="274"/>
      <c r="D32" s="274"/>
      <c r="E32" s="274"/>
      <c r="F32" s="274"/>
    </row>
    <row r="33" spans="1:6" ht="30" x14ac:dyDescent="0.25">
      <c r="A33" s="20" t="s">
        <v>0</v>
      </c>
      <c r="B33" s="20" t="s">
        <v>1</v>
      </c>
      <c r="C33" s="20" t="s">
        <v>7</v>
      </c>
      <c r="D33" s="20" t="s">
        <v>2</v>
      </c>
      <c r="E33" s="20" t="s">
        <v>3</v>
      </c>
      <c r="F33" s="20" t="s">
        <v>4</v>
      </c>
    </row>
    <row r="34" spans="1:6" x14ac:dyDescent="0.25">
      <c r="A34" s="23"/>
      <c r="B34" s="22"/>
      <c r="C34" s="24"/>
      <c r="D34" s="23"/>
      <c r="E34" s="23"/>
      <c r="F34" s="23"/>
    </row>
    <row r="35" spans="1:6" x14ac:dyDescent="0.25">
      <c r="A35" s="167"/>
      <c r="B35" s="168" t="s">
        <v>5</v>
      </c>
      <c r="C35" s="169"/>
      <c r="D35" s="167"/>
      <c r="E35" s="167"/>
      <c r="F35" s="170">
        <f>SUM(F34:F34)</f>
        <v>0</v>
      </c>
    </row>
    <row r="37" spans="1:6" x14ac:dyDescent="0.25">
      <c r="A37" s="173"/>
      <c r="B37" s="173" t="s">
        <v>5</v>
      </c>
      <c r="C37" s="173"/>
      <c r="D37" s="173"/>
      <c r="E37" s="173"/>
      <c r="F37" s="172">
        <f>SUM(F7+F11+F27+F31+F35)</f>
        <v>282928.30999999994</v>
      </c>
    </row>
  </sheetData>
  <mergeCells count="8">
    <mergeCell ref="A32:F32"/>
    <mergeCell ref="A1:F1"/>
    <mergeCell ref="A2:F2"/>
    <mergeCell ref="A3:F3"/>
    <mergeCell ref="A8:F8"/>
    <mergeCell ref="A12:F12"/>
    <mergeCell ref="A28:F28"/>
    <mergeCell ref="C5:C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9" workbookViewId="0">
      <selection activeCell="D6" sqref="D6"/>
    </sheetView>
  </sheetViews>
  <sheetFormatPr defaultRowHeight="15" x14ac:dyDescent="0.25"/>
  <cols>
    <col min="1" max="1" width="7.28515625" style="8" customWidth="1"/>
    <col min="2" max="2" width="27.140625" style="8" customWidth="1"/>
    <col min="3" max="3" width="25.57031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39" customHeight="1" x14ac:dyDescent="0.25">
      <c r="A1" s="245" t="s">
        <v>282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x14ac:dyDescent="0.25">
      <c r="A2" s="246" t="s">
        <v>8</v>
      </c>
      <c r="B2" s="246"/>
      <c r="C2" s="246"/>
      <c r="D2" s="246"/>
      <c r="E2" s="246"/>
      <c r="F2" s="246"/>
    </row>
    <row r="3" spans="1:12" ht="18.75" x14ac:dyDescent="0.3">
      <c r="A3" s="244" t="s">
        <v>6</v>
      </c>
      <c r="B3" s="244"/>
      <c r="C3" s="244"/>
      <c r="D3" s="244"/>
      <c r="E3" s="244"/>
      <c r="F3" s="244"/>
    </row>
    <row r="4" spans="1:12" ht="30" x14ac:dyDescent="0.25">
      <c r="A4" s="1" t="s">
        <v>0</v>
      </c>
      <c r="B4" s="1" t="s">
        <v>1</v>
      </c>
      <c r="C4" s="1" t="s">
        <v>7</v>
      </c>
      <c r="D4" s="1" t="s">
        <v>2</v>
      </c>
      <c r="E4" s="1" t="s">
        <v>3</v>
      </c>
      <c r="F4" s="1" t="s">
        <v>4</v>
      </c>
    </row>
    <row r="5" spans="1:12" ht="60" x14ac:dyDescent="0.25">
      <c r="A5" s="17">
        <v>1</v>
      </c>
      <c r="B5" s="3" t="s">
        <v>269</v>
      </c>
      <c r="C5" s="17" t="s">
        <v>270</v>
      </c>
      <c r="D5" s="17">
        <v>150</v>
      </c>
      <c r="E5" s="128">
        <v>7</v>
      </c>
      <c r="F5" s="128">
        <f>SUM(D5*E5)</f>
        <v>1050</v>
      </c>
    </row>
    <row r="6" spans="1:12" ht="45" x14ac:dyDescent="0.25">
      <c r="A6" s="2">
        <v>2</v>
      </c>
      <c r="B6" s="3" t="s">
        <v>279</v>
      </c>
      <c r="C6" s="17" t="s">
        <v>280</v>
      </c>
      <c r="D6" s="2">
        <v>1</v>
      </c>
      <c r="E6" s="5">
        <v>1350</v>
      </c>
      <c r="F6" s="128">
        <f t="shared" ref="F6:F7" si="0">SUM(D6*E6)</f>
        <v>1350</v>
      </c>
    </row>
    <row r="7" spans="1:12" ht="45" x14ac:dyDescent="0.25">
      <c r="A7" s="2">
        <v>3</v>
      </c>
      <c r="B7" s="3" t="s">
        <v>281</v>
      </c>
      <c r="C7" s="17" t="s">
        <v>280</v>
      </c>
      <c r="D7" s="2">
        <v>40</v>
      </c>
      <c r="E7" s="5">
        <v>400</v>
      </c>
      <c r="F7" s="128">
        <f t="shared" si="0"/>
        <v>16000</v>
      </c>
    </row>
    <row r="8" spans="1:12" x14ac:dyDescent="0.25">
      <c r="A8" s="149"/>
      <c r="B8" s="150" t="s">
        <v>5</v>
      </c>
      <c r="C8" s="151"/>
      <c r="D8" s="149"/>
      <c r="E8" s="149"/>
      <c r="F8" s="152">
        <f>SUM(F5:F7)</f>
        <v>18400</v>
      </c>
    </row>
    <row r="9" spans="1:12" ht="18.75" x14ac:dyDescent="0.3">
      <c r="A9" s="240" t="s">
        <v>9</v>
      </c>
      <c r="B9" s="240"/>
      <c r="C9" s="240"/>
      <c r="D9" s="240"/>
      <c r="E9" s="240"/>
      <c r="F9" s="240"/>
    </row>
    <row r="10" spans="1:12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2" ht="30" x14ac:dyDescent="0.25">
      <c r="A11" s="2">
        <v>1</v>
      </c>
      <c r="B11" s="3" t="s">
        <v>268</v>
      </c>
      <c r="C11" s="17" t="s">
        <v>14</v>
      </c>
      <c r="D11" s="2">
        <v>2500</v>
      </c>
      <c r="E11" s="2">
        <v>0.73829999999999996</v>
      </c>
      <c r="F11" s="2">
        <f>SUM(D11*E11)</f>
        <v>1845.75</v>
      </c>
    </row>
    <row r="12" spans="1:12" x14ac:dyDescent="0.25">
      <c r="A12" s="149"/>
      <c r="B12" s="150" t="s">
        <v>5</v>
      </c>
      <c r="C12" s="151"/>
      <c r="D12" s="149"/>
      <c r="E12" s="149"/>
      <c r="F12" s="152">
        <f>SUM(F11)</f>
        <v>1845.75</v>
      </c>
    </row>
    <row r="13" spans="1:12" ht="18.75" x14ac:dyDescent="0.3">
      <c r="A13" s="240" t="s">
        <v>10</v>
      </c>
      <c r="B13" s="240"/>
      <c r="C13" s="240"/>
      <c r="D13" s="240"/>
      <c r="E13" s="240"/>
      <c r="F13" s="240"/>
    </row>
    <row r="14" spans="1:12" ht="30" x14ac:dyDescent="0.25">
      <c r="A14" s="1" t="s">
        <v>0</v>
      </c>
      <c r="B14" s="1" t="s">
        <v>1</v>
      </c>
      <c r="C14" s="1" t="s">
        <v>7</v>
      </c>
      <c r="D14" s="1" t="s">
        <v>2</v>
      </c>
      <c r="E14" s="1" t="s">
        <v>3</v>
      </c>
      <c r="F14" s="1" t="s">
        <v>4</v>
      </c>
    </row>
    <row r="15" spans="1:12" ht="45" x14ac:dyDescent="0.25">
      <c r="A15" s="2">
        <v>1</v>
      </c>
      <c r="B15" s="3" t="s">
        <v>271</v>
      </c>
      <c r="C15" s="17" t="s">
        <v>272</v>
      </c>
      <c r="D15" s="2">
        <v>5</v>
      </c>
      <c r="E15" s="5">
        <v>291.66000000000003</v>
      </c>
      <c r="F15" s="5">
        <f>SUM(D15*E15)</f>
        <v>1458.3000000000002</v>
      </c>
    </row>
    <row r="16" spans="1:12" ht="45" x14ac:dyDescent="0.25">
      <c r="A16" s="2">
        <v>2</v>
      </c>
      <c r="B16" s="3" t="s">
        <v>273</v>
      </c>
      <c r="C16" s="17" t="s">
        <v>272</v>
      </c>
      <c r="D16" s="2">
        <v>200</v>
      </c>
      <c r="E16" s="5">
        <v>10</v>
      </c>
      <c r="F16" s="5">
        <f t="shared" ref="F16:F22" si="1">SUM(D16*E16)</f>
        <v>2000</v>
      </c>
    </row>
    <row r="17" spans="1:6" ht="60" x14ac:dyDescent="0.25">
      <c r="A17" s="2">
        <v>3</v>
      </c>
      <c r="B17" s="3" t="s">
        <v>274</v>
      </c>
      <c r="C17" s="17" t="s">
        <v>272</v>
      </c>
      <c r="D17" s="2">
        <v>100</v>
      </c>
      <c r="E17" s="5">
        <v>6.8570500000000001</v>
      </c>
      <c r="F17" s="5">
        <f t="shared" si="1"/>
        <v>685.70500000000004</v>
      </c>
    </row>
    <row r="18" spans="1:6" ht="45" x14ac:dyDescent="0.25">
      <c r="A18" s="2">
        <v>4</v>
      </c>
      <c r="B18" s="3" t="s">
        <v>275</v>
      </c>
      <c r="C18" s="17" t="s">
        <v>272</v>
      </c>
      <c r="D18" s="2">
        <v>70</v>
      </c>
      <c r="E18" s="5">
        <v>157.5</v>
      </c>
      <c r="F18" s="5">
        <f t="shared" si="1"/>
        <v>11025</v>
      </c>
    </row>
    <row r="19" spans="1:6" ht="45" x14ac:dyDescent="0.25">
      <c r="A19" s="2">
        <v>5</v>
      </c>
      <c r="B19" s="3" t="s">
        <v>275</v>
      </c>
      <c r="C19" s="17" t="s">
        <v>272</v>
      </c>
      <c r="D19" s="2">
        <v>25</v>
      </c>
      <c r="E19" s="5">
        <v>180</v>
      </c>
      <c r="F19" s="5">
        <f t="shared" si="1"/>
        <v>4500</v>
      </c>
    </row>
    <row r="20" spans="1:6" ht="45" x14ac:dyDescent="0.25">
      <c r="A20" s="2">
        <v>6</v>
      </c>
      <c r="B20" s="3" t="s">
        <v>276</v>
      </c>
      <c r="C20" s="17" t="s">
        <v>272</v>
      </c>
      <c r="D20" s="2">
        <v>100</v>
      </c>
      <c r="E20" s="5">
        <v>40</v>
      </c>
      <c r="F20" s="5">
        <f t="shared" si="1"/>
        <v>4000</v>
      </c>
    </row>
    <row r="21" spans="1:6" ht="45" x14ac:dyDescent="0.25">
      <c r="A21" s="2">
        <v>7</v>
      </c>
      <c r="B21" s="3" t="s">
        <v>277</v>
      </c>
      <c r="C21" s="17" t="s">
        <v>272</v>
      </c>
      <c r="D21" s="2">
        <v>70</v>
      </c>
      <c r="E21" s="5">
        <v>180</v>
      </c>
      <c r="F21" s="5">
        <f t="shared" si="1"/>
        <v>12600</v>
      </c>
    </row>
    <row r="22" spans="1:6" ht="45" x14ac:dyDescent="0.25">
      <c r="A22" s="2">
        <v>8</v>
      </c>
      <c r="B22" s="3" t="s">
        <v>278</v>
      </c>
      <c r="C22" s="17" t="s">
        <v>272</v>
      </c>
      <c r="D22" s="2">
        <v>10</v>
      </c>
      <c r="E22" s="5">
        <v>450</v>
      </c>
      <c r="F22" s="5">
        <f t="shared" si="1"/>
        <v>4500</v>
      </c>
    </row>
    <row r="23" spans="1:6" x14ac:dyDescent="0.25">
      <c r="A23" s="149"/>
      <c r="B23" s="150" t="s">
        <v>5</v>
      </c>
      <c r="C23" s="151"/>
      <c r="D23" s="149"/>
      <c r="E23" s="149"/>
      <c r="F23" s="152">
        <f>SUM(F15:F22)</f>
        <v>40769.005000000005</v>
      </c>
    </row>
    <row r="24" spans="1:6" ht="18.75" x14ac:dyDescent="0.3">
      <c r="A24" s="240" t="s">
        <v>565</v>
      </c>
      <c r="B24" s="240"/>
      <c r="C24" s="240"/>
      <c r="D24" s="240"/>
      <c r="E24" s="240"/>
      <c r="F24" s="240"/>
    </row>
    <row r="25" spans="1:6" ht="30" x14ac:dyDescent="0.25">
      <c r="A25" s="1" t="s">
        <v>0</v>
      </c>
      <c r="B25" s="1" t="s">
        <v>1</v>
      </c>
      <c r="C25" s="1" t="s">
        <v>7</v>
      </c>
      <c r="D25" s="1" t="s">
        <v>2</v>
      </c>
      <c r="E25" s="1" t="s">
        <v>3</v>
      </c>
      <c r="F25" s="1" t="s">
        <v>4</v>
      </c>
    </row>
    <row r="26" spans="1:6" x14ac:dyDescent="0.25">
      <c r="A26" s="2"/>
      <c r="B26" s="3"/>
      <c r="C26" s="17"/>
      <c r="D26" s="2"/>
      <c r="E26" s="2"/>
      <c r="F26" s="5"/>
    </row>
    <row r="27" spans="1:6" x14ac:dyDescent="0.25">
      <c r="A27" s="149"/>
      <c r="B27" s="150" t="s">
        <v>5</v>
      </c>
      <c r="C27" s="151"/>
      <c r="D27" s="149"/>
      <c r="E27" s="149"/>
      <c r="F27" s="152">
        <f>SUM(F26:F26)</f>
        <v>0</v>
      </c>
    </row>
    <row r="28" spans="1:6" ht="18.75" x14ac:dyDescent="0.3">
      <c r="A28" s="240" t="s">
        <v>12</v>
      </c>
      <c r="B28" s="240"/>
      <c r="C28" s="240"/>
      <c r="D28" s="240"/>
      <c r="E28" s="240"/>
      <c r="F28" s="240"/>
    </row>
    <row r="29" spans="1:6" ht="30" x14ac:dyDescent="0.25">
      <c r="A29" s="1" t="s">
        <v>0</v>
      </c>
      <c r="B29" s="1" t="s">
        <v>1</v>
      </c>
      <c r="C29" s="1" t="s">
        <v>7</v>
      </c>
      <c r="D29" s="1" t="s">
        <v>2</v>
      </c>
      <c r="E29" s="1" t="s">
        <v>3</v>
      </c>
      <c r="F29" s="1" t="s">
        <v>4</v>
      </c>
    </row>
    <row r="30" spans="1:6" x14ac:dyDescent="0.25">
      <c r="A30" s="2"/>
      <c r="B30" s="3"/>
      <c r="C30" s="4"/>
      <c r="D30" s="2"/>
      <c r="E30" s="2"/>
      <c r="F30" s="2"/>
    </row>
    <row r="31" spans="1:6" x14ac:dyDescent="0.25">
      <c r="A31" s="149"/>
      <c r="B31" s="150" t="s">
        <v>5</v>
      </c>
      <c r="C31" s="151"/>
      <c r="D31" s="149"/>
      <c r="E31" s="149"/>
      <c r="F31" s="152">
        <f>SUM(F30:F30)</f>
        <v>0</v>
      </c>
    </row>
    <row r="33" spans="1:6" x14ac:dyDescent="0.25">
      <c r="A33" s="147"/>
      <c r="B33" s="147" t="s">
        <v>5</v>
      </c>
      <c r="C33" s="147"/>
      <c r="D33" s="147"/>
      <c r="E33" s="147"/>
      <c r="F33" s="146">
        <f>SUM(F8+F12+F23+F27+F31)</f>
        <v>61014.755000000005</v>
      </c>
    </row>
  </sheetData>
  <mergeCells count="7">
    <mergeCell ref="A28:F28"/>
    <mergeCell ref="A1:F1"/>
    <mergeCell ref="A2:F2"/>
    <mergeCell ref="A3:F3"/>
    <mergeCell ref="A9:F9"/>
    <mergeCell ref="A13:F13"/>
    <mergeCell ref="A24:F2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D8" sqref="D8"/>
    </sheetView>
  </sheetViews>
  <sheetFormatPr defaultRowHeight="15" x14ac:dyDescent="0.25"/>
  <cols>
    <col min="1" max="1" width="7.28515625" style="8" customWidth="1"/>
    <col min="2" max="2" width="40.28515625" style="8" customWidth="1"/>
    <col min="3" max="3" width="28.140625" style="8" customWidth="1"/>
    <col min="4" max="4" width="19" style="8" customWidth="1"/>
    <col min="5" max="5" width="19.140625" style="8" customWidth="1"/>
    <col min="6" max="6" width="21.7109375" style="8" customWidth="1"/>
    <col min="7" max="16384" width="9.140625" style="8"/>
  </cols>
  <sheetData>
    <row r="1" spans="1:12" ht="39" customHeight="1" x14ac:dyDescent="0.25">
      <c r="A1" s="245" t="s">
        <v>551</v>
      </c>
      <c r="B1" s="245"/>
      <c r="C1" s="245"/>
      <c r="D1" s="245"/>
      <c r="E1" s="245"/>
      <c r="F1" s="245"/>
      <c r="G1" s="6"/>
      <c r="H1" s="6"/>
      <c r="I1" s="6"/>
      <c r="J1" s="6"/>
      <c r="K1" s="6"/>
      <c r="L1" s="6"/>
    </row>
    <row r="2" spans="1:12" x14ac:dyDescent="0.25">
      <c r="A2" s="246" t="s">
        <v>8</v>
      </c>
      <c r="B2" s="246"/>
      <c r="C2" s="246"/>
      <c r="D2" s="246"/>
      <c r="E2" s="246"/>
      <c r="F2" s="246"/>
    </row>
    <row r="3" spans="1:12" ht="18.75" x14ac:dyDescent="0.3">
      <c r="A3" s="244" t="s">
        <v>6</v>
      </c>
      <c r="B3" s="244"/>
      <c r="C3" s="244"/>
      <c r="D3" s="244"/>
      <c r="E3" s="244"/>
      <c r="F3" s="244"/>
    </row>
    <row r="4" spans="1:12" ht="30" x14ac:dyDescent="0.25">
      <c r="A4" s="135" t="s">
        <v>0</v>
      </c>
      <c r="B4" s="135" t="s">
        <v>1</v>
      </c>
      <c r="C4" s="135" t="s">
        <v>7</v>
      </c>
      <c r="D4" s="135" t="s">
        <v>2</v>
      </c>
      <c r="E4" s="135" t="s">
        <v>3</v>
      </c>
      <c r="F4" s="135" t="s">
        <v>4</v>
      </c>
    </row>
    <row r="5" spans="1:12" ht="45" x14ac:dyDescent="0.25">
      <c r="A5" s="129">
        <v>1</v>
      </c>
      <c r="B5" s="126" t="s">
        <v>561</v>
      </c>
      <c r="C5" s="129" t="s">
        <v>562</v>
      </c>
      <c r="D5" s="129">
        <v>150</v>
      </c>
      <c r="E5" s="183">
        <v>7</v>
      </c>
      <c r="F5" s="183">
        <f>SUM(D5*E5)</f>
        <v>1050</v>
      </c>
    </row>
    <row r="6" spans="1:12" ht="30" customHeight="1" x14ac:dyDescent="0.25">
      <c r="A6" s="129">
        <v>2</v>
      </c>
      <c r="B6" s="126" t="s">
        <v>287</v>
      </c>
      <c r="C6" s="281" t="s">
        <v>553</v>
      </c>
      <c r="D6" s="129">
        <v>40</v>
      </c>
      <c r="E6" s="183">
        <v>400</v>
      </c>
      <c r="F6" s="183">
        <f t="shared" ref="F6:F7" si="0">SUM(D6*E6)</f>
        <v>16000</v>
      </c>
    </row>
    <row r="7" spans="1:12" ht="30" x14ac:dyDescent="0.25">
      <c r="A7" s="129">
        <v>3</v>
      </c>
      <c r="B7" s="3" t="s">
        <v>279</v>
      </c>
      <c r="C7" s="282"/>
      <c r="D7" s="129">
        <v>1</v>
      </c>
      <c r="E7" s="183">
        <v>1350</v>
      </c>
      <c r="F7" s="183">
        <f t="shared" si="0"/>
        <v>1350</v>
      </c>
    </row>
    <row r="8" spans="1:12" x14ac:dyDescent="0.25">
      <c r="A8" s="184"/>
      <c r="B8" s="185" t="s">
        <v>5</v>
      </c>
      <c r="C8" s="186"/>
      <c r="D8" s="184"/>
      <c r="E8" s="184"/>
      <c r="F8" s="187">
        <f>SUM(F5:F7)</f>
        <v>18400</v>
      </c>
    </row>
    <row r="9" spans="1:12" ht="18.75" x14ac:dyDescent="0.3">
      <c r="A9" s="249" t="s">
        <v>9</v>
      </c>
      <c r="B9" s="249"/>
      <c r="C9" s="249"/>
      <c r="D9" s="249"/>
      <c r="E9" s="249"/>
      <c r="F9" s="249"/>
    </row>
    <row r="10" spans="1:12" ht="30" x14ac:dyDescent="0.25">
      <c r="A10" s="1" t="s">
        <v>0</v>
      </c>
      <c r="B10" s="1" t="s">
        <v>1</v>
      </c>
      <c r="C10" s="1" t="s">
        <v>7</v>
      </c>
      <c r="D10" s="1" t="s">
        <v>2</v>
      </c>
      <c r="E10" s="1" t="s">
        <v>3</v>
      </c>
      <c r="F10" s="1" t="s">
        <v>4</v>
      </c>
    </row>
    <row r="11" spans="1:12" x14ac:dyDescent="0.25">
      <c r="A11" s="2"/>
      <c r="B11" s="3"/>
      <c r="C11" s="4"/>
      <c r="D11" s="2"/>
      <c r="E11" s="2"/>
      <c r="F11" s="2"/>
    </row>
    <row r="12" spans="1:12" x14ac:dyDescent="0.25">
      <c r="A12" s="149"/>
      <c r="B12" s="150" t="s">
        <v>5</v>
      </c>
      <c r="C12" s="151"/>
      <c r="D12" s="149"/>
      <c r="E12" s="149"/>
      <c r="F12" s="152">
        <f>SUM(F11:F11)</f>
        <v>0</v>
      </c>
    </row>
    <row r="13" spans="1:12" ht="18.75" x14ac:dyDescent="0.3">
      <c r="A13" s="240" t="s">
        <v>10</v>
      </c>
      <c r="B13" s="240"/>
      <c r="C13" s="240"/>
      <c r="D13" s="240"/>
      <c r="E13" s="240"/>
      <c r="F13" s="240"/>
    </row>
    <row r="14" spans="1:12" ht="30" x14ac:dyDescent="0.25">
      <c r="A14" s="135" t="s">
        <v>0</v>
      </c>
      <c r="B14" s="135" t="s">
        <v>1</v>
      </c>
      <c r="C14" s="135" t="s">
        <v>7</v>
      </c>
      <c r="D14" s="135" t="s">
        <v>2</v>
      </c>
      <c r="E14" s="135" t="s">
        <v>3</v>
      </c>
      <c r="F14" s="135" t="s">
        <v>4</v>
      </c>
    </row>
    <row r="15" spans="1:12" x14ac:dyDescent="0.25">
      <c r="A15" s="125">
        <v>1</v>
      </c>
      <c r="B15" s="188" t="s">
        <v>251</v>
      </c>
      <c r="C15" s="280" t="s">
        <v>552</v>
      </c>
      <c r="D15" s="136">
        <v>25</v>
      </c>
      <c r="E15" s="189">
        <v>405</v>
      </c>
      <c r="F15" s="183">
        <f>SUM(D15*E15)</f>
        <v>10125</v>
      </c>
    </row>
    <row r="16" spans="1:12" x14ac:dyDescent="0.25">
      <c r="A16" s="125">
        <v>2</v>
      </c>
      <c r="B16" s="190" t="s">
        <v>51</v>
      </c>
      <c r="C16" s="280"/>
      <c r="D16" s="136">
        <v>200</v>
      </c>
      <c r="E16" s="183">
        <v>8</v>
      </c>
      <c r="F16" s="183">
        <f t="shared" ref="F16:F24" si="1">SUM(D16*E16)</f>
        <v>1600</v>
      </c>
    </row>
    <row r="17" spans="1:6" ht="30" x14ac:dyDescent="0.25">
      <c r="A17" s="34">
        <v>3</v>
      </c>
      <c r="B17" s="188" t="s">
        <v>252</v>
      </c>
      <c r="C17" s="280"/>
      <c r="D17" s="136">
        <v>25</v>
      </c>
      <c r="E17" s="183">
        <v>180</v>
      </c>
      <c r="F17" s="183">
        <f t="shared" si="1"/>
        <v>4500</v>
      </c>
    </row>
    <row r="18" spans="1:6" x14ac:dyDescent="0.25">
      <c r="A18" s="125"/>
      <c r="B18" s="188" t="s">
        <v>253</v>
      </c>
      <c r="C18" s="280"/>
      <c r="D18" s="136"/>
      <c r="E18" s="136"/>
      <c r="F18" s="183">
        <f t="shared" si="1"/>
        <v>0</v>
      </c>
    </row>
    <row r="19" spans="1:6" x14ac:dyDescent="0.25">
      <c r="A19" s="125">
        <v>4</v>
      </c>
      <c r="B19" s="188" t="s">
        <v>254</v>
      </c>
      <c r="C19" s="280"/>
      <c r="D19" s="136">
        <v>100</v>
      </c>
      <c r="E19" s="183">
        <v>40</v>
      </c>
      <c r="F19" s="183">
        <f t="shared" si="1"/>
        <v>4000</v>
      </c>
    </row>
    <row r="20" spans="1:6" x14ac:dyDescent="0.25">
      <c r="A20" s="125">
        <v>5</v>
      </c>
      <c r="B20" s="188" t="s">
        <v>255</v>
      </c>
      <c r="C20" s="280"/>
      <c r="D20" s="129">
        <v>100</v>
      </c>
      <c r="E20" s="183">
        <v>6.86</v>
      </c>
      <c r="F20" s="183">
        <f t="shared" si="1"/>
        <v>686</v>
      </c>
    </row>
    <row r="21" spans="1:6" x14ac:dyDescent="0.25">
      <c r="A21" s="125">
        <v>6</v>
      </c>
      <c r="B21" s="188" t="s">
        <v>256</v>
      </c>
      <c r="C21" s="280"/>
      <c r="D21" s="129">
        <v>70</v>
      </c>
      <c r="E21" s="183">
        <v>157.5</v>
      </c>
      <c r="F21" s="183">
        <f t="shared" si="1"/>
        <v>11025</v>
      </c>
    </row>
    <row r="22" spans="1:6" x14ac:dyDescent="0.25">
      <c r="A22" s="125">
        <v>7</v>
      </c>
      <c r="B22" s="188" t="s">
        <v>257</v>
      </c>
      <c r="C22" s="280"/>
      <c r="D22" s="129">
        <v>5</v>
      </c>
      <c r="E22" s="183">
        <v>291.66000000000003</v>
      </c>
      <c r="F22" s="183">
        <f t="shared" si="1"/>
        <v>1458.3000000000002</v>
      </c>
    </row>
    <row r="23" spans="1:6" x14ac:dyDescent="0.25">
      <c r="A23" s="125">
        <v>8</v>
      </c>
      <c r="B23" s="188" t="s">
        <v>256</v>
      </c>
      <c r="C23" s="280"/>
      <c r="D23" s="129">
        <v>70</v>
      </c>
      <c r="E23" s="183">
        <v>180</v>
      </c>
      <c r="F23" s="183">
        <f t="shared" si="1"/>
        <v>12600</v>
      </c>
    </row>
    <row r="24" spans="1:6" x14ac:dyDescent="0.25">
      <c r="A24" s="125">
        <v>9</v>
      </c>
      <c r="B24" s="188" t="s">
        <v>258</v>
      </c>
      <c r="C24" s="280"/>
      <c r="D24" s="129">
        <v>10</v>
      </c>
      <c r="E24" s="183">
        <v>450</v>
      </c>
      <c r="F24" s="183">
        <f t="shared" si="1"/>
        <v>4500</v>
      </c>
    </row>
    <row r="25" spans="1:6" x14ac:dyDescent="0.25">
      <c r="A25" s="184"/>
      <c r="B25" s="184" t="s">
        <v>5</v>
      </c>
      <c r="C25" s="184"/>
      <c r="D25" s="184"/>
      <c r="E25" s="184"/>
      <c r="F25" s="191">
        <f>SUM(F15:F24)</f>
        <v>50494.3</v>
      </c>
    </row>
    <row r="26" spans="1:6" ht="18.75" x14ac:dyDescent="0.3">
      <c r="A26" s="249" t="s">
        <v>558</v>
      </c>
      <c r="B26" s="249"/>
      <c r="C26" s="249"/>
      <c r="D26" s="249"/>
      <c r="E26" s="249"/>
      <c r="F26" s="249"/>
    </row>
    <row r="27" spans="1:6" ht="30" x14ac:dyDescent="0.25">
      <c r="A27" s="1" t="s">
        <v>0</v>
      </c>
      <c r="B27" s="1" t="s">
        <v>1</v>
      </c>
      <c r="C27" s="1" t="s">
        <v>7</v>
      </c>
      <c r="D27" s="1" t="s">
        <v>2</v>
      </c>
      <c r="E27" s="1" t="s">
        <v>3</v>
      </c>
      <c r="F27" s="1" t="s">
        <v>4</v>
      </c>
    </row>
    <row r="28" spans="1:6" x14ac:dyDescent="0.25">
      <c r="A28" s="2"/>
      <c r="B28" s="3"/>
      <c r="C28" s="4"/>
      <c r="D28" s="2"/>
      <c r="E28" s="2"/>
      <c r="F28" s="2"/>
    </row>
    <row r="29" spans="1:6" x14ac:dyDescent="0.25">
      <c r="A29" s="149"/>
      <c r="B29" s="150" t="s">
        <v>5</v>
      </c>
      <c r="C29" s="151"/>
      <c r="D29" s="149"/>
      <c r="E29" s="149"/>
      <c r="F29" s="152">
        <f>SUM(F28:F28)</f>
        <v>0</v>
      </c>
    </row>
    <row r="30" spans="1:6" ht="18.75" x14ac:dyDescent="0.3">
      <c r="A30" s="240" t="s">
        <v>12</v>
      </c>
      <c r="B30" s="240"/>
      <c r="C30" s="240"/>
      <c r="D30" s="240"/>
      <c r="E30" s="240"/>
      <c r="F30" s="240"/>
    </row>
    <row r="31" spans="1:6" ht="30" x14ac:dyDescent="0.25">
      <c r="A31" s="1" t="s">
        <v>0</v>
      </c>
      <c r="B31" s="1" t="s">
        <v>1</v>
      </c>
      <c r="C31" s="1" t="s">
        <v>7</v>
      </c>
      <c r="D31" s="1" t="s">
        <v>2</v>
      </c>
      <c r="E31" s="1" t="s">
        <v>3</v>
      </c>
      <c r="F31" s="1" t="s">
        <v>4</v>
      </c>
    </row>
    <row r="32" spans="1:6" x14ac:dyDescent="0.25">
      <c r="A32" s="2"/>
      <c r="B32" s="3"/>
      <c r="C32" s="4"/>
      <c r="D32" s="2"/>
      <c r="E32" s="2"/>
      <c r="F32" s="2"/>
    </row>
    <row r="33" spans="1:6" x14ac:dyDescent="0.25">
      <c r="A33" s="149"/>
      <c r="B33" s="150" t="s">
        <v>5</v>
      </c>
      <c r="C33" s="151"/>
      <c r="D33" s="149"/>
      <c r="E33" s="149"/>
      <c r="F33" s="152">
        <f>SUM(F32:F32)</f>
        <v>0</v>
      </c>
    </row>
    <row r="35" spans="1:6" x14ac:dyDescent="0.25">
      <c r="A35" s="147"/>
      <c r="B35" s="147" t="s">
        <v>5</v>
      </c>
      <c r="C35" s="147"/>
      <c r="D35" s="147"/>
      <c r="E35" s="147"/>
      <c r="F35" s="146">
        <f>SUM(F8+F12+F25+F29+F33)</f>
        <v>68894.3</v>
      </c>
    </row>
  </sheetData>
  <mergeCells count="9">
    <mergeCell ref="A30:F30"/>
    <mergeCell ref="A1:F1"/>
    <mergeCell ref="A2:F2"/>
    <mergeCell ref="A3:F3"/>
    <mergeCell ref="A9:F9"/>
    <mergeCell ref="A13:F13"/>
    <mergeCell ref="A26:F26"/>
    <mergeCell ref="C15:C24"/>
    <mergeCell ref="C6:C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Перша лікарня</vt:lpstr>
      <vt:lpstr>Друга лікарня</vt:lpstr>
      <vt:lpstr>Третя лікарня</vt:lpstr>
      <vt:lpstr>Дитяча лікарня</vt:lpstr>
      <vt:lpstr>Інфекційна лікарня</vt:lpstr>
      <vt:lpstr>Пологовий будинок</vt:lpstr>
      <vt:lpstr>КДП</vt:lpstr>
      <vt:lpstr>1ЦПМСД</vt:lpstr>
      <vt:lpstr>2ЦПМСД</vt:lpstr>
      <vt:lpstr>3ЦПМСД</vt:lpstr>
      <vt:lpstr>4ЦПМСД</vt:lpstr>
      <vt:lpstr>5ЦПМСД</vt:lpstr>
      <vt:lpstr>Стомат.полік</vt:lpstr>
      <vt:lpstr>Дитяча стомат.пол.</vt:lpstr>
      <vt:lpstr>Всього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Пічугіна Світлана</cp:lastModifiedBy>
  <cp:lastPrinted>2020-04-10T04:54:38Z</cp:lastPrinted>
  <dcterms:created xsi:type="dcterms:W3CDTF">2020-04-09T10:39:16Z</dcterms:created>
  <dcterms:modified xsi:type="dcterms:W3CDTF">2020-04-15T13:27:26Z</dcterms:modified>
</cp:coreProperties>
</file>